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Dokumenty\Zakázky malého rozsahu\2019\1-etapa-sítě Višňovka\Druhý pokus výzvy-říjen 2019\"/>
    </mc:Choice>
  </mc:AlternateContent>
  <bookViews>
    <workbookView xWindow="0" yWindow="0" windowWidth="28800" windowHeight="12435"/>
  </bookViews>
  <sheets>
    <sheet name="Rekapitulace stavby" sheetId="1" r:id="rId1"/>
    <sheet name="01 - SO 101 - Doprav - 01..." sheetId="2" r:id="rId2"/>
    <sheet name="02 - SO 301 - Vodovo - 02..." sheetId="3" r:id="rId3"/>
    <sheet name="03 - SO 302 - Plynov - 03..." sheetId="4" r:id="rId4"/>
    <sheet name="04 - SO 303 - Dešťov - 04..." sheetId="5" r:id="rId5"/>
    <sheet name="06 - Vedlejší náklad - 06..." sheetId="6" r:id="rId6"/>
  </sheets>
  <definedNames>
    <definedName name="_xlnm._FilterDatabase" localSheetId="1" hidden="1">'01 - SO 101 - Doprav - 01...'!$C$85:$K$141</definedName>
    <definedName name="_xlnm._FilterDatabase" localSheetId="2" hidden="1">'02 - SO 301 - Vodovo - 02...'!$C$87:$K$269</definedName>
    <definedName name="_xlnm._FilterDatabase" localSheetId="3" hidden="1">'03 - SO 302 - Plynov - 03...'!$C$87:$K$219</definedName>
    <definedName name="_xlnm._FilterDatabase" localSheetId="4" hidden="1">'04 - SO 303 - Dešťov - 04...'!$C$84:$K$200</definedName>
    <definedName name="_xlnm._FilterDatabase" localSheetId="5" hidden="1">'06 - Vedlejší náklad - 06...'!$C$79:$K$90</definedName>
    <definedName name="_xlnm.Print_Titles" localSheetId="1">'01 - SO 101 - Doprav - 01...'!$85:$85</definedName>
    <definedName name="_xlnm.Print_Titles" localSheetId="2">'02 - SO 301 - Vodovo - 02...'!$87:$87</definedName>
    <definedName name="_xlnm.Print_Titles" localSheetId="3">'03 - SO 302 - Plynov - 03...'!$87:$87</definedName>
    <definedName name="_xlnm.Print_Titles" localSheetId="4">'04 - SO 303 - Dešťov - 04...'!$84:$84</definedName>
    <definedName name="_xlnm.Print_Titles" localSheetId="5">'06 - Vedlejší náklad - 06...'!$79:$79</definedName>
    <definedName name="_xlnm.Print_Titles" localSheetId="0">'Rekapitulace stavby'!$52:$52</definedName>
    <definedName name="_xlnm.Print_Area" localSheetId="1">'01 - SO 101 - Doprav - 01...'!$C$4:$J$39,'01 - SO 101 - Doprav - 01...'!$C$45:$J$67,'01 - SO 101 - Doprav - 01...'!$C$73:$K$141</definedName>
    <definedName name="_xlnm.Print_Area" localSheetId="2">'02 - SO 301 - Vodovo - 02...'!$C$4:$J$39,'02 - SO 301 - Vodovo - 02...'!$C$45:$J$69,'02 - SO 301 - Vodovo - 02...'!$C$75:$K$269</definedName>
    <definedName name="_xlnm.Print_Area" localSheetId="3">'03 - SO 302 - Plynov - 03...'!$C$4:$J$39,'03 - SO 302 - Plynov - 03...'!$C$45:$J$69,'03 - SO 302 - Plynov - 03...'!$C$75:$K$219</definedName>
    <definedName name="_xlnm.Print_Area" localSheetId="4">'04 - SO 303 - Dešťov - 04...'!$C$4:$J$39,'04 - SO 303 - Dešťov - 04...'!$C$45:$J$66,'04 - SO 303 - Dešťov - 04...'!$C$72:$K$200</definedName>
    <definedName name="_xlnm.Print_Area" localSheetId="5">'06 - Vedlejší náklad - 06...'!$C$4:$J$39,'06 - Vedlejší náklad - 06...'!$C$45:$J$61,'06 - Vedlejší náklad - 06...'!$C$67:$K$90</definedName>
    <definedName name="_xlnm.Print_Area" localSheetId="0">'Rekapitulace stavby'!$D$4:$AO$36,'Rekapitulace stavby'!$C$42:$AQ$60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90" i="6"/>
  <c r="BH90" i="6"/>
  <c r="BG90" i="6"/>
  <c r="BF90" i="6"/>
  <c r="T90" i="6"/>
  <c r="R90" i="6"/>
  <c r="P90" i="6"/>
  <c r="BK90" i="6"/>
  <c r="J90" i="6"/>
  <c r="BE90" i="6" s="1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P87" i="6"/>
  <c r="BK87" i="6"/>
  <c r="J87" i="6"/>
  <c r="BE87" i="6" s="1"/>
  <c r="J33" i="6" s="1"/>
  <c r="AV59" i="1" s="1"/>
  <c r="AT59" i="1" s="1"/>
  <c r="BI86" i="6"/>
  <c r="BH86" i="6"/>
  <c r="BG86" i="6"/>
  <c r="BF86" i="6"/>
  <c r="T86" i="6"/>
  <c r="R86" i="6"/>
  <c r="P86" i="6"/>
  <c r="BK86" i="6"/>
  <c r="J86" i="6"/>
  <c r="BE86" i="6"/>
  <c r="BI85" i="6"/>
  <c r="BH85" i="6"/>
  <c r="BG85" i="6"/>
  <c r="BF85" i="6"/>
  <c r="T85" i="6"/>
  <c r="R85" i="6"/>
  <c r="P85" i="6"/>
  <c r="BK85" i="6"/>
  <c r="J85" i="6"/>
  <c r="BE85" i="6" s="1"/>
  <c r="BI84" i="6"/>
  <c r="BH84" i="6"/>
  <c r="BG84" i="6"/>
  <c r="BF84" i="6"/>
  <c r="T84" i="6"/>
  <c r="R84" i="6"/>
  <c r="P84" i="6"/>
  <c r="P81" i="6" s="1"/>
  <c r="BK84" i="6"/>
  <c r="J84" i="6"/>
  <c r="BE84" i="6"/>
  <c r="BI83" i="6"/>
  <c r="BH83" i="6"/>
  <c r="BG83" i="6"/>
  <c r="BF83" i="6"/>
  <c r="T83" i="6"/>
  <c r="R83" i="6"/>
  <c r="P83" i="6"/>
  <c r="BK83" i="6"/>
  <c r="J83" i="6"/>
  <c r="BE83" i="6" s="1"/>
  <c r="BI82" i="6"/>
  <c r="BH82" i="6"/>
  <c r="F36" i="6" s="1"/>
  <c r="BC59" i="1" s="1"/>
  <c r="BG82" i="6"/>
  <c r="F35" i="6" s="1"/>
  <c r="BB59" i="1" s="1"/>
  <c r="BF82" i="6"/>
  <c r="F34" i="6" s="1"/>
  <c r="BA59" i="1" s="1"/>
  <c r="J34" i="6"/>
  <c r="AW59" i="1" s="1"/>
  <c r="T82" i="6"/>
  <c r="R82" i="6"/>
  <c r="R81" i="6"/>
  <c r="R80" i="6" s="1"/>
  <c r="P82" i="6"/>
  <c r="P80" i="6"/>
  <c r="AU59" i="1" s="1"/>
  <c r="BK82" i="6"/>
  <c r="BK81" i="6"/>
  <c r="J81" i="6"/>
  <c r="J60" i="6" s="1"/>
  <c r="BK80" i="6"/>
  <c r="J80" i="6" s="1"/>
  <c r="J59" i="6" s="1"/>
  <c r="J30" i="6"/>
  <c r="J82" i="6"/>
  <c r="BE82" i="6"/>
  <c r="F74" i="6"/>
  <c r="E72" i="6"/>
  <c r="F52" i="6"/>
  <c r="E50" i="6"/>
  <c r="J24" i="6"/>
  <c r="E24" i="6"/>
  <c r="J55" i="6" s="1"/>
  <c r="J77" i="6"/>
  <c r="J23" i="6"/>
  <c r="J21" i="6"/>
  <c r="E21" i="6"/>
  <c r="J20" i="6"/>
  <c r="J18" i="6"/>
  <c r="E18" i="6"/>
  <c r="F77" i="6"/>
  <c r="F55" i="6"/>
  <c r="J17" i="6"/>
  <c r="J15" i="6"/>
  <c r="E15" i="6"/>
  <c r="F76" i="6" s="1"/>
  <c r="F54" i="6"/>
  <c r="J14" i="6"/>
  <c r="J12" i="6"/>
  <c r="J74" i="6" s="1"/>
  <c r="J52" i="6"/>
  <c r="E7" i="6"/>
  <c r="E70" i="6"/>
  <c r="E48" i="6"/>
  <c r="J37" i="5"/>
  <c r="J36" i="5"/>
  <c r="AY58" i="1"/>
  <c r="J35" i="5"/>
  <c r="AX58" i="1"/>
  <c r="BI200" i="5"/>
  <c r="BH200" i="5"/>
  <c r="BG200" i="5"/>
  <c r="BF200" i="5"/>
  <c r="T200" i="5"/>
  <c r="R200" i="5"/>
  <c r="P200" i="5"/>
  <c r="BK200" i="5"/>
  <c r="J200" i="5"/>
  <c r="BE200" i="5"/>
  <c r="BI199" i="5"/>
  <c r="BH199" i="5"/>
  <c r="BG199" i="5"/>
  <c r="BF199" i="5"/>
  <c r="T199" i="5"/>
  <c r="T198" i="5"/>
  <c r="R199" i="5"/>
  <c r="R198" i="5"/>
  <c r="P199" i="5"/>
  <c r="P198" i="5"/>
  <c r="BK199" i="5"/>
  <c r="J199" i="5"/>
  <c r="BE199" i="5" s="1"/>
  <c r="BI197" i="5"/>
  <c r="BH197" i="5"/>
  <c r="BG197" i="5"/>
  <c r="BF197" i="5"/>
  <c r="T197" i="5"/>
  <c r="R197" i="5"/>
  <c r="P197" i="5"/>
  <c r="BK197" i="5"/>
  <c r="J197" i="5"/>
  <c r="BE197" i="5"/>
  <c r="BI196" i="5"/>
  <c r="BH196" i="5"/>
  <c r="BG196" i="5"/>
  <c r="BF196" i="5"/>
  <c r="T196" i="5"/>
  <c r="R196" i="5"/>
  <c r="P196" i="5"/>
  <c r="BK196" i="5"/>
  <c r="J196" i="5"/>
  <c r="BE196" i="5" s="1"/>
  <c r="BI195" i="5"/>
  <c r="BH195" i="5"/>
  <c r="BG195" i="5"/>
  <c r="BF195" i="5"/>
  <c r="T195" i="5"/>
  <c r="R195" i="5"/>
  <c r="P195" i="5"/>
  <c r="BK195" i="5"/>
  <c r="J195" i="5"/>
  <c r="BE195" i="5"/>
  <c r="BI191" i="5"/>
  <c r="BH191" i="5"/>
  <c r="BG191" i="5"/>
  <c r="BF191" i="5"/>
  <c r="T191" i="5"/>
  <c r="R191" i="5"/>
  <c r="P191" i="5"/>
  <c r="BK191" i="5"/>
  <c r="J191" i="5"/>
  <c r="BE191" i="5"/>
  <c r="BI188" i="5"/>
  <c r="BH188" i="5"/>
  <c r="BG188" i="5"/>
  <c r="BF188" i="5"/>
  <c r="T188" i="5"/>
  <c r="R188" i="5"/>
  <c r="P188" i="5"/>
  <c r="BK188" i="5"/>
  <c r="J188" i="5"/>
  <c r="BE188" i="5"/>
  <c r="BI187" i="5"/>
  <c r="BH187" i="5"/>
  <c r="BG187" i="5"/>
  <c r="BF187" i="5"/>
  <c r="T187" i="5"/>
  <c r="R187" i="5"/>
  <c r="P187" i="5"/>
  <c r="BK187" i="5"/>
  <c r="J187" i="5"/>
  <c r="BE187" i="5"/>
  <c r="BI184" i="5"/>
  <c r="BH184" i="5"/>
  <c r="BG184" i="5"/>
  <c r="BF184" i="5"/>
  <c r="T184" i="5"/>
  <c r="R184" i="5"/>
  <c r="P184" i="5"/>
  <c r="BK184" i="5"/>
  <c r="J184" i="5"/>
  <c r="BE184" i="5"/>
  <c r="BI183" i="5"/>
  <c r="BH183" i="5"/>
  <c r="BG183" i="5"/>
  <c r="BF183" i="5"/>
  <c r="T183" i="5"/>
  <c r="R183" i="5"/>
  <c r="P183" i="5"/>
  <c r="BK183" i="5"/>
  <c r="J183" i="5"/>
  <c r="BE183" i="5"/>
  <c r="BI182" i="5"/>
  <c r="BH182" i="5"/>
  <c r="BG182" i="5"/>
  <c r="BF182" i="5"/>
  <c r="T182" i="5"/>
  <c r="R182" i="5"/>
  <c r="P182" i="5"/>
  <c r="BK182" i="5"/>
  <c r="J182" i="5"/>
  <c r="BE182" i="5"/>
  <c r="BI181" i="5"/>
  <c r="BH181" i="5"/>
  <c r="BG181" i="5"/>
  <c r="BF181" i="5"/>
  <c r="T181" i="5"/>
  <c r="R181" i="5"/>
  <c r="P181" i="5"/>
  <c r="BK181" i="5"/>
  <c r="J181" i="5"/>
  <c r="BE181" i="5"/>
  <c r="BI180" i="5"/>
  <c r="BH180" i="5"/>
  <c r="BG180" i="5"/>
  <c r="BF180" i="5"/>
  <c r="T180" i="5"/>
  <c r="R180" i="5"/>
  <c r="P180" i="5"/>
  <c r="BK180" i="5"/>
  <c r="J180" i="5"/>
  <c r="BE180" i="5"/>
  <c r="BI179" i="5"/>
  <c r="BH179" i="5"/>
  <c r="BG179" i="5"/>
  <c r="BF179" i="5"/>
  <c r="T179" i="5"/>
  <c r="R179" i="5"/>
  <c r="P179" i="5"/>
  <c r="BK179" i="5"/>
  <c r="J179" i="5"/>
  <c r="BE179" i="5"/>
  <c r="BI176" i="5"/>
  <c r="BH176" i="5"/>
  <c r="BG176" i="5"/>
  <c r="BF176" i="5"/>
  <c r="T176" i="5"/>
  <c r="R176" i="5"/>
  <c r="P176" i="5"/>
  <c r="BK176" i="5"/>
  <c r="J176" i="5"/>
  <c r="BE176" i="5"/>
  <c r="BI172" i="5"/>
  <c r="BH172" i="5"/>
  <c r="BG172" i="5"/>
  <c r="BF172" i="5"/>
  <c r="T172" i="5"/>
  <c r="R172" i="5"/>
  <c r="P172" i="5"/>
  <c r="BK172" i="5"/>
  <c r="J172" i="5"/>
  <c r="BE172" i="5"/>
  <c r="BI167" i="5"/>
  <c r="BH167" i="5"/>
  <c r="BG167" i="5"/>
  <c r="BF167" i="5"/>
  <c r="T167" i="5"/>
  <c r="R167" i="5"/>
  <c r="P167" i="5"/>
  <c r="BK167" i="5"/>
  <c r="J167" i="5"/>
  <c r="BE167" i="5"/>
  <c r="BI166" i="5"/>
  <c r="BH166" i="5"/>
  <c r="BG166" i="5"/>
  <c r="BF166" i="5"/>
  <c r="T166" i="5"/>
  <c r="R166" i="5"/>
  <c r="P166" i="5"/>
  <c r="BK166" i="5"/>
  <c r="J166" i="5"/>
  <c r="BE166" i="5"/>
  <c r="BI165" i="5"/>
  <c r="BH165" i="5"/>
  <c r="BG165" i="5"/>
  <c r="BF165" i="5"/>
  <c r="T165" i="5"/>
  <c r="T164" i="5"/>
  <c r="R165" i="5"/>
  <c r="P165" i="5"/>
  <c r="P164" i="5"/>
  <c r="BK165" i="5"/>
  <c r="J165" i="5"/>
  <c r="BE165" i="5" s="1"/>
  <c r="BI161" i="5"/>
  <c r="BH161" i="5"/>
  <c r="BG161" i="5"/>
  <c r="BF161" i="5"/>
  <c r="T161" i="5"/>
  <c r="R161" i="5"/>
  <c r="P161" i="5"/>
  <c r="BK161" i="5"/>
  <c r="J161" i="5"/>
  <c r="BE161" i="5"/>
  <c r="BI160" i="5"/>
  <c r="BH160" i="5"/>
  <c r="BG160" i="5"/>
  <c r="BF160" i="5"/>
  <c r="T160" i="5"/>
  <c r="R160" i="5"/>
  <c r="P160" i="5"/>
  <c r="BK160" i="5"/>
  <c r="J160" i="5"/>
  <c r="BE160" i="5"/>
  <c r="BI156" i="5"/>
  <c r="BH156" i="5"/>
  <c r="BG156" i="5"/>
  <c r="BF156" i="5"/>
  <c r="T156" i="5"/>
  <c r="R156" i="5"/>
  <c r="P156" i="5"/>
  <c r="BK156" i="5"/>
  <c r="J156" i="5"/>
  <c r="BE156" i="5"/>
  <c r="BI155" i="5"/>
  <c r="BH155" i="5"/>
  <c r="BG155" i="5"/>
  <c r="BF155" i="5"/>
  <c r="T155" i="5"/>
  <c r="R155" i="5"/>
  <c r="P155" i="5"/>
  <c r="BK155" i="5"/>
  <c r="J155" i="5"/>
  <c r="BE155" i="5"/>
  <c r="BI151" i="5"/>
  <c r="BH151" i="5"/>
  <c r="BG151" i="5"/>
  <c r="BF151" i="5"/>
  <c r="T151" i="5"/>
  <c r="R151" i="5"/>
  <c r="R145" i="5" s="1"/>
  <c r="P151" i="5"/>
  <c r="BK151" i="5"/>
  <c r="J151" i="5"/>
  <c r="BE151" i="5"/>
  <c r="BI150" i="5"/>
  <c r="BH150" i="5"/>
  <c r="BG150" i="5"/>
  <c r="BF150" i="5"/>
  <c r="T150" i="5"/>
  <c r="R150" i="5"/>
  <c r="P150" i="5"/>
  <c r="BK150" i="5"/>
  <c r="BK145" i="5" s="1"/>
  <c r="J145" i="5" s="1"/>
  <c r="J63" i="5" s="1"/>
  <c r="J150" i="5"/>
  <c r="BE150" i="5"/>
  <c r="BI146" i="5"/>
  <c r="BH146" i="5"/>
  <c r="BG146" i="5"/>
  <c r="BF146" i="5"/>
  <c r="T146" i="5"/>
  <c r="T145" i="5"/>
  <c r="R146" i="5"/>
  <c r="P146" i="5"/>
  <c r="P145" i="5"/>
  <c r="BK146" i="5"/>
  <c r="J146" i="5"/>
  <c r="BE146" i="5" s="1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/>
  <c r="BI141" i="5"/>
  <c r="BH141" i="5"/>
  <c r="BG141" i="5"/>
  <c r="BF141" i="5"/>
  <c r="T141" i="5"/>
  <c r="R141" i="5"/>
  <c r="P141" i="5"/>
  <c r="BK141" i="5"/>
  <c r="J141" i="5"/>
  <c r="BE141" i="5"/>
  <c r="BI137" i="5"/>
  <c r="BH137" i="5"/>
  <c r="BG137" i="5"/>
  <c r="BF137" i="5"/>
  <c r="T137" i="5"/>
  <c r="R137" i="5"/>
  <c r="P137" i="5"/>
  <c r="BK137" i="5"/>
  <c r="J137" i="5"/>
  <c r="BE137" i="5"/>
  <c r="BI134" i="5"/>
  <c r="BH134" i="5"/>
  <c r="BG134" i="5"/>
  <c r="BF134" i="5"/>
  <c r="T134" i="5"/>
  <c r="T133" i="5"/>
  <c r="R134" i="5"/>
  <c r="R133" i="5"/>
  <c r="P134" i="5"/>
  <c r="P133" i="5"/>
  <c r="BK134" i="5"/>
  <c r="BK133" i="5"/>
  <c r="J133" i="5" s="1"/>
  <c r="J134" i="5"/>
  <c r="BE134" i="5" s="1"/>
  <c r="J62" i="5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/>
  <c r="BI119" i="5"/>
  <c r="BH119" i="5"/>
  <c r="BG119" i="5"/>
  <c r="BF119" i="5"/>
  <c r="T119" i="5"/>
  <c r="R119" i="5"/>
  <c r="P119" i="5"/>
  <c r="BK119" i="5"/>
  <c r="J119" i="5"/>
  <c r="BE119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P108" i="5"/>
  <c r="BK108" i="5"/>
  <c r="J108" i="5"/>
  <c r="BE108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R87" i="5" s="1"/>
  <c r="P103" i="5"/>
  <c r="BK103" i="5"/>
  <c r="J103" i="5"/>
  <c r="BE103" i="5"/>
  <c r="F33" i="5" s="1"/>
  <c r="AZ58" i="1" s="1"/>
  <c r="BI97" i="5"/>
  <c r="BH97" i="5"/>
  <c r="BG97" i="5"/>
  <c r="BF97" i="5"/>
  <c r="T97" i="5"/>
  <c r="R97" i="5"/>
  <c r="P97" i="5"/>
  <c r="BK97" i="5"/>
  <c r="J97" i="5"/>
  <c r="BE97" i="5"/>
  <c r="BI88" i="5"/>
  <c r="F37" i="5"/>
  <c r="BD58" i="1" s="1"/>
  <c r="BH88" i="5"/>
  <c r="F36" i="5" s="1"/>
  <c r="BC58" i="1" s="1"/>
  <c r="BG88" i="5"/>
  <c r="F35" i="5"/>
  <c r="BB58" i="1" s="1"/>
  <c r="BF88" i="5"/>
  <c r="T88" i="5"/>
  <c r="T87" i="5"/>
  <c r="R88" i="5"/>
  <c r="P88" i="5"/>
  <c r="P87" i="5"/>
  <c r="P86" i="5" s="1"/>
  <c r="P85" i="5" s="1"/>
  <c r="AU58" i="1" s="1"/>
  <c r="BK88" i="5"/>
  <c r="J88" i="5"/>
  <c r="BE88" i="5" s="1"/>
  <c r="F79" i="5"/>
  <c r="E77" i="5"/>
  <c r="F52" i="5"/>
  <c r="E50" i="5"/>
  <c r="J24" i="5"/>
  <c r="E24" i="5"/>
  <c r="J82" i="5" s="1"/>
  <c r="J55" i="5"/>
  <c r="J23" i="5"/>
  <c r="J21" i="5"/>
  <c r="E21" i="5"/>
  <c r="J81" i="5"/>
  <c r="J54" i="5"/>
  <c r="J20" i="5"/>
  <c r="J18" i="5"/>
  <c r="E18" i="5"/>
  <c r="J17" i="5"/>
  <c r="J15" i="5"/>
  <c r="E15" i="5"/>
  <c r="F54" i="5" s="1"/>
  <c r="F81" i="5"/>
  <c r="J14" i="5"/>
  <c r="J12" i="5"/>
  <c r="J52" i="5" s="1"/>
  <c r="J79" i="5"/>
  <c r="E7" i="5"/>
  <c r="J37" i="4"/>
  <c r="J36" i="4"/>
  <c r="AY57" i="1" s="1"/>
  <c r="J35" i="4"/>
  <c r="AX57" i="1" s="1"/>
  <c r="BI219" i="4"/>
  <c r="BH219" i="4"/>
  <c r="BG219" i="4"/>
  <c r="BF219" i="4"/>
  <c r="T219" i="4"/>
  <c r="R219" i="4"/>
  <c r="P219" i="4"/>
  <c r="BK219" i="4"/>
  <c r="J219" i="4"/>
  <c r="BE219" i="4" s="1"/>
  <c r="BI218" i="4"/>
  <c r="BH218" i="4"/>
  <c r="BG218" i="4"/>
  <c r="BF218" i="4"/>
  <c r="T218" i="4"/>
  <c r="R218" i="4"/>
  <c r="P218" i="4"/>
  <c r="BK218" i="4"/>
  <c r="J218" i="4"/>
  <c r="BE218" i="4" s="1"/>
  <c r="BI217" i="4"/>
  <c r="BH217" i="4"/>
  <c r="BG217" i="4"/>
  <c r="BF217" i="4"/>
  <c r="T217" i="4"/>
  <c r="R217" i="4"/>
  <c r="P217" i="4"/>
  <c r="BK217" i="4"/>
  <c r="J217" i="4"/>
  <c r="BE217" i="4" s="1"/>
  <c r="BI216" i="4"/>
  <c r="BH216" i="4"/>
  <c r="BG216" i="4"/>
  <c r="BF216" i="4"/>
  <c r="T216" i="4"/>
  <c r="R216" i="4"/>
  <c r="P216" i="4"/>
  <c r="BK216" i="4"/>
  <c r="J216" i="4"/>
  <c r="BE216" i="4" s="1"/>
  <c r="BI215" i="4"/>
  <c r="BH215" i="4"/>
  <c r="BG215" i="4"/>
  <c r="BF215" i="4"/>
  <c r="T215" i="4"/>
  <c r="R215" i="4"/>
  <c r="P215" i="4"/>
  <c r="BK215" i="4"/>
  <c r="J215" i="4"/>
  <c r="BE215" i="4" s="1"/>
  <c r="BI214" i="4"/>
  <c r="BH214" i="4"/>
  <c r="BG214" i="4"/>
  <c r="BF214" i="4"/>
  <c r="T214" i="4"/>
  <c r="R214" i="4"/>
  <c r="P214" i="4"/>
  <c r="BK214" i="4"/>
  <c r="J214" i="4"/>
  <c r="BE214" i="4" s="1"/>
  <c r="BI213" i="4"/>
  <c r="BH213" i="4"/>
  <c r="BG213" i="4"/>
  <c r="BF213" i="4"/>
  <c r="T213" i="4"/>
  <c r="R213" i="4"/>
  <c r="R212" i="4" s="1"/>
  <c r="P213" i="4"/>
  <c r="BK213" i="4"/>
  <c r="BK212" i="4" s="1"/>
  <c r="J212" i="4"/>
  <c r="J68" i="4" s="1"/>
  <c r="J213" i="4"/>
  <c r="BE213" i="4"/>
  <c r="BI211" i="4"/>
  <c r="BH211" i="4"/>
  <c r="BG211" i="4"/>
  <c r="BF211" i="4"/>
  <c r="T211" i="4"/>
  <c r="R211" i="4"/>
  <c r="P211" i="4"/>
  <c r="BK211" i="4"/>
  <c r="J211" i="4"/>
  <c r="BE211" i="4" s="1"/>
  <c r="BI210" i="4"/>
  <c r="BH210" i="4"/>
  <c r="BG210" i="4"/>
  <c r="BF210" i="4"/>
  <c r="T210" i="4"/>
  <c r="R210" i="4"/>
  <c r="P210" i="4"/>
  <c r="BK210" i="4"/>
  <c r="J210" i="4"/>
  <c r="BE210" i="4" s="1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P203" i="4"/>
  <c r="BK203" i="4"/>
  <c r="J203" i="4"/>
  <c r="BE203" i="4" s="1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J201" i="4"/>
  <c r="BE201" i="4"/>
  <c r="BI197" i="4"/>
  <c r="BH197" i="4"/>
  <c r="BG197" i="4"/>
  <c r="BF197" i="4"/>
  <c r="T197" i="4"/>
  <c r="R197" i="4"/>
  <c r="P197" i="4"/>
  <c r="BK197" i="4"/>
  <c r="J197" i="4"/>
  <c r="BE197" i="4" s="1"/>
  <c r="BI196" i="4"/>
  <c r="BH196" i="4"/>
  <c r="BG196" i="4"/>
  <c r="BF196" i="4"/>
  <c r="T196" i="4"/>
  <c r="R196" i="4"/>
  <c r="P196" i="4"/>
  <c r="BK196" i="4"/>
  <c r="J196" i="4"/>
  <c r="BE196" i="4"/>
  <c r="BI192" i="4"/>
  <c r="BH192" i="4"/>
  <c r="BG192" i="4"/>
  <c r="BF192" i="4"/>
  <c r="T192" i="4"/>
  <c r="R192" i="4"/>
  <c r="P192" i="4"/>
  <c r="BK192" i="4"/>
  <c r="J192" i="4"/>
  <c r="BE192" i="4" s="1"/>
  <c r="BI191" i="4"/>
  <c r="BH191" i="4"/>
  <c r="BG191" i="4"/>
  <c r="BF191" i="4"/>
  <c r="T191" i="4"/>
  <c r="R191" i="4"/>
  <c r="P191" i="4"/>
  <c r="BK191" i="4"/>
  <c r="J191" i="4"/>
  <c r="BE191" i="4"/>
  <c r="BI190" i="4"/>
  <c r="BH190" i="4"/>
  <c r="BG190" i="4"/>
  <c r="BF190" i="4"/>
  <c r="T190" i="4"/>
  <c r="R190" i="4"/>
  <c r="P190" i="4"/>
  <c r="BK190" i="4"/>
  <c r="J190" i="4"/>
  <c r="BE190" i="4" s="1"/>
  <c r="BI189" i="4"/>
  <c r="BH189" i="4"/>
  <c r="BG189" i="4"/>
  <c r="BF189" i="4"/>
  <c r="T189" i="4"/>
  <c r="R189" i="4"/>
  <c r="P189" i="4"/>
  <c r="BK189" i="4"/>
  <c r="J189" i="4"/>
  <c r="BE189" i="4"/>
  <c r="BI188" i="4"/>
  <c r="BH188" i="4"/>
  <c r="BG188" i="4"/>
  <c r="BF188" i="4"/>
  <c r="T188" i="4"/>
  <c r="R188" i="4"/>
  <c r="P188" i="4"/>
  <c r="BK188" i="4"/>
  <c r="J188" i="4"/>
  <c r="BE188" i="4" s="1"/>
  <c r="BI187" i="4"/>
  <c r="BH187" i="4"/>
  <c r="BG187" i="4"/>
  <c r="BF187" i="4"/>
  <c r="T187" i="4"/>
  <c r="R187" i="4"/>
  <c r="P187" i="4"/>
  <c r="BK187" i="4"/>
  <c r="J187" i="4"/>
  <c r="BE187" i="4"/>
  <c r="BI186" i="4"/>
  <c r="BH186" i="4"/>
  <c r="BG186" i="4"/>
  <c r="BF186" i="4"/>
  <c r="T186" i="4"/>
  <c r="R186" i="4"/>
  <c r="P186" i="4"/>
  <c r="BK186" i="4"/>
  <c r="J186" i="4"/>
  <c r="BE186" i="4" s="1"/>
  <c r="BI182" i="4"/>
  <c r="BH182" i="4"/>
  <c r="BG182" i="4"/>
  <c r="BF182" i="4"/>
  <c r="T182" i="4"/>
  <c r="R182" i="4"/>
  <c r="P182" i="4"/>
  <c r="BK182" i="4"/>
  <c r="J182" i="4"/>
  <c r="BE182" i="4"/>
  <c r="BI178" i="4"/>
  <c r="BH178" i="4"/>
  <c r="BG178" i="4"/>
  <c r="BF178" i="4"/>
  <c r="T178" i="4"/>
  <c r="R178" i="4"/>
  <c r="P178" i="4"/>
  <c r="BK178" i="4"/>
  <c r="J178" i="4"/>
  <c r="BE178" i="4" s="1"/>
  <c r="BI165" i="4"/>
  <c r="BH165" i="4"/>
  <c r="BG165" i="4"/>
  <c r="BF165" i="4"/>
  <c r="T165" i="4"/>
  <c r="R165" i="4"/>
  <c r="P165" i="4"/>
  <c r="BK165" i="4"/>
  <c r="J165" i="4"/>
  <c r="BE165" i="4"/>
  <c r="BI164" i="4"/>
  <c r="BH164" i="4"/>
  <c r="BG164" i="4"/>
  <c r="BF164" i="4"/>
  <c r="T164" i="4"/>
  <c r="R164" i="4"/>
  <c r="P164" i="4"/>
  <c r="BK164" i="4"/>
  <c r="J164" i="4"/>
  <c r="BE164" i="4" s="1"/>
  <c r="BI160" i="4"/>
  <c r="BH160" i="4"/>
  <c r="BG160" i="4"/>
  <c r="BF160" i="4"/>
  <c r="T160" i="4"/>
  <c r="R160" i="4"/>
  <c r="P160" i="4"/>
  <c r="BK160" i="4"/>
  <c r="J160" i="4"/>
  <c r="BE160" i="4"/>
  <c r="BI159" i="4"/>
  <c r="BH159" i="4"/>
  <c r="BG159" i="4"/>
  <c r="BF159" i="4"/>
  <c r="T159" i="4"/>
  <c r="R159" i="4"/>
  <c r="P159" i="4"/>
  <c r="BK159" i="4"/>
  <c r="J159" i="4"/>
  <c r="BE159" i="4" s="1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 s="1"/>
  <c r="BI150" i="4"/>
  <c r="BH150" i="4"/>
  <c r="BG150" i="4"/>
  <c r="BF150" i="4"/>
  <c r="T150" i="4"/>
  <c r="R150" i="4"/>
  <c r="R149" i="4" s="1"/>
  <c r="R148" i="4" s="1"/>
  <c r="P150" i="4"/>
  <c r="BK150" i="4"/>
  <c r="BK149" i="4"/>
  <c r="J150" i="4"/>
  <c r="BE150" i="4" s="1"/>
  <c r="BI147" i="4"/>
  <c r="BH147" i="4"/>
  <c r="BG147" i="4"/>
  <c r="BF147" i="4"/>
  <c r="T147" i="4"/>
  <c r="T145" i="4" s="1"/>
  <c r="R147" i="4"/>
  <c r="P147" i="4"/>
  <c r="BK147" i="4"/>
  <c r="J147" i="4"/>
  <c r="BE147" i="4" s="1"/>
  <c r="BI146" i="4"/>
  <c r="BH146" i="4"/>
  <c r="BG146" i="4"/>
  <c r="BF146" i="4"/>
  <c r="T146" i="4"/>
  <c r="R146" i="4"/>
  <c r="R145" i="4" s="1"/>
  <c r="P146" i="4"/>
  <c r="P145" i="4"/>
  <c r="BK146" i="4"/>
  <c r="BK145" i="4" s="1"/>
  <c r="J145" i="4" s="1"/>
  <c r="J65" i="4" s="1"/>
  <c r="J146" i="4"/>
  <c r="BE146" i="4"/>
  <c r="BI144" i="4"/>
  <c r="BH144" i="4"/>
  <c r="BG144" i="4"/>
  <c r="BF144" i="4"/>
  <c r="T144" i="4"/>
  <c r="R144" i="4"/>
  <c r="P144" i="4"/>
  <c r="BK144" i="4"/>
  <c r="BK142" i="4" s="1"/>
  <c r="J144" i="4"/>
  <c r="BE144" i="4"/>
  <c r="BI143" i="4"/>
  <c r="BH143" i="4"/>
  <c r="BG143" i="4"/>
  <c r="BF143" i="4"/>
  <c r="T143" i="4"/>
  <c r="T142" i="4" s="1"/>
  <c r="R143" i="4"/>
  <c r="R142" i="4"/>
  <c r="P143" i="4"/>
  <c r="BK143" i="4"/>
  <c r="J142" i="4"/>
  <c r="J64" i="4" s="1"/>
  <c r="J143" i="4"/>
  <c r="BE143" i="4" s="1"/>
  <c r="BI138" i="4"/>
  <c r="BH138" i="4"/>
  <c r="BG138" i="4"/>
  <c r="BF138" i="4"/>
  <c r="T138" i="4"/>
  <c r="T137" i="4" s="1"/>
  <c r="R138" i="4"/>
  <c r="R137" i="4" s="1"/>
  <c r="P138" i="4"/>
  <c r="P137" i="4" s="1"/>
  <c r="BK138" i="4"/>
  <c r="BK137" i="4" s="1"/>
  <c r="J137" i="4"/>
  <c r="J63" i="4" s="1"/>
  <c r="J138" i="4"/>
  <c r="BE138" i="4" s="1"/>
  <c r="BI133" i="4"/>
  <c r="BH133" i="4"/>
  <c r="BG133" i="4"/>
  <c r="BF133" i="4"/>
  <c r="T133" i="4"/>
  <c r="R133" i="4"/>
  <c r="P133" i="4"/>
  <c r="BK133" i="4"/>
  <c r="J133" i="4"/>
  <c r="BE133" i="4" s="1"/>
  <c r="BI129" i="4"/>
  <c r="BH129" i="4"/>
  <c r="BG129" i="4"/>
  <c r="BF129" i="4"/>
  <c r="T129" i="4"/>
  <c r="R129" i="4"/>
  <c r="R128" i="4" s="1"/>
  <c r="P129" i="4"/>
  <c r="P128" i="4" s="1"/>
  <c r="BK129" i="4"/>
  <c r="BK128" i="4" s="1"/>
  <c r="J128" i="4" s="1"/>
  <c r="J62" i="4" s="1"/>
  <c r="J129" i="4"/>
  <c r="BE129" i="4"/>
  <c r="BI121" i="4"/>
  <c r="BH121" i="4"/>
  <c r="BG121" i="4"/>
  <c r="BF121" i="4"/>
  <c r="T121" i="4"/>
  <c r="R121" i="4"/>
  <c r="P121" i="4"/>
  <c r="BK121" i="4"/>
  <c r="J121" i="4"/>
  <c r="BE121" i="4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/>
  <c r="BI97" i="4"/>
  <c r="BH97" i="4"/>
  <c r="BG97" i="4"/>
  <c r="BF97" i="4"/>
  <c r="T97" i="4"/>
  <c r="R97" i="4"/>
  <c r="P97" i="4"/>
  <c r="BK97" i="4"/>
  <c r="J97" i="4"/>
  <c r="BE97" i="4" s="1"/>
  <c r="BI91" i="4"/>
  <c r="BH91" i="4"/>
  <c r="F36" i="4" s="1"/>
  <c r="BC57" i="1" s="1"/>
  <c r="BG91" i="4"/>
  <c r="BF91" i="4"/>
  <c r="F34" i="4" s="1"/>
  <c r="BA57" i="1" s="1"/>
  <c r="J34" i="4"/>
  <c r="AW57" i="1" s="1"/>
  <c r="T91" i="4"/>
  <c r="R91" i="4"/>
  <c r="R90" i="4" s="1"/>
  <c r="P91" i="4"/>
  <c r="P90" i="4" s="1"/>
  <c r="BK91" i="4"/>
  <c r="BK90" i="4" s="1"/>
  <c r="J90" i="4" s="1"/>
  <c r="J61" i="4" s="1"/>
  <c r="BK89" i="4"/>
  <c r="J91" i="4"/>
  <c r="BE91" i="4"/>
  <c r="F82" i="4"/>
  <c r="E80" i="4"/>
  <c r="F52" i="4"/>
  <c r="E50" i="4"/>
  <c r="J24" i="4"/>
  <c r="E24" i="4"/>
  <c r="J85" i="4" s="1"/>
  <c r="J23" i="4"/>
  <c r="J21" i="4"/>
  <c r="E21" i="4"/>
  <c r="J84" i="4" s="1"/>
  <c r="J54" i="4"/>
  <c r="J20" i="4"/>
  <c r="J18" i="4"/>
  <c r="E18" i="4"/>
  <c r="F85" i="4"/>
  <c r="F55" i="4"/>
  <c r="J17" i="4"/>
  <c r="J15" i="4"/>
  <c r="E15" i="4"/>
  <c r="J14" i="4"/>
  <c r="J12" i="4"/>
  <c r="E7" i="4"/>
  <c r="E78" i="4"/>
  <c r="E48" i="4"/>
  <c r="J37" i="3"/>
  <c r="J36" i="3"/>
  <c r="AY56" i="1"/>
  <c r="J35" i="3"/>
  <c r="AX56" i="1" s="1"/>
  <c r="BI269" i="3"/>
  <c r="BH269" i="3"/>
  <c r="BG269" i="3"/>
  <c r="BF269" i="3"/>
  <c r="T269" i="3"/>
  <c r="T268" i="3"/>
  <c r="T267" i="3" s="1"/>
  <c r="R269" i="3"/>
  <c r="R268" i="3"/>
  <c r="R267" i="3"/>
  <c r="P269" i="3"/>
  <c r="P268" i="3" s="1"/>
  <c r="P267" i="3" s="1"/>
  <c r="BK269" i="3"/>
  <c r="BK268" i="3" s="1"/>
  <c r="J269" i="3"/>
  <c r="BE269" i="3" s="1"/>
  <c r="BI266" i="3"/>
  <c r="BH266" i="3"/>
  <c r="BG266" i="3"/>
  <c r="BF266" i="3"/>
  <c r="T266" i="3"/>
  <c r="R266" i="3"/>
  <c r="P266" i="3"/>
  <c r="BK266" i="3"/>
  <c r="J266" i="3"/>
  <c r="BE266" i="3" s="1"/>
  <c r="BI265" i="3"/>
  <c r="BH265" i="3"/>
  <c r="BG265" i="3"/>
  <c r="BF265" i="3"/>
  <c r="T265" i="3"/>
  <c r="T264" i="3"/>
  <c r="R265" i="3"/>
  <c r="R264" i="3" s="1"/>
  <c r="P265" i="3"/>
  <c r="P264" i="3"/>
  <c r="BK265" i="3"/>
  <c r="J265" i="3"/>
  <c r="BE265" i="3" s="1"/>
  <c r="BI261" i="3"/>
  <c r="BH261" i="3"/>
  <c r="BG261" i="3"/>
  <c r="BF261" i="3"/>
  <c r="T261" i="3"/>
  <c r="R261" i="3"/>
  <c r="P261" i="3"/>
  <c r="BK261" i="3"/>
  <c r="J261" i="3"/>
  <c r="BE261" i="3"/>
  <c r="BI260" i="3"/>
  <c r="BH260" i="3"/>
  <c r="BG260" i="3"/>
  <c r="BF260" i="3"/>
  <c r="T260" i="3"/>
  <c r="R260" i="3"/>
  <c r="P260" i="3"/>
  <c r="BK260" i="3"/>
  <c r="J260" i="3"/>
  <c r="BE260" i="3" s="1"/>
  <c r="BI257" i="3"/>
  <c r="BH257" i="3"/>
  <c r="BG257" i="3"/>
  <c r="BF257" i="3"/>
  <c r="T257" i="3"/>
  <c r="R257" i="3"/>
  <c r="P257" i="3"/>
  <c r="BK257" i="3"/>
  <c r="J257" i="3"/>
  <c r="BE257" i="3"/>
  <c r="BI256" i="3"/>
  <c r="BH256" i="3"/>
  <c r="BG256" i="3"/>
  <c r="BF256" i="3"/>
  <c r="T256" i="3"/>
  <c r="R256" i="3"/>
  <c r="P256" i="3"/>
  <c r="BK256" i="3"/>
  <c r="J256" i="3"/>
  <c r="BE256" i="3" s="1"/>
  <c r="BI255" i="3"/>
  <c r="BH255" i="3"/>
  <c r="BG255" i="3"/>
  <c r="BF255" i="3"/>
  <c r="T255" i="3"/>
  <c r="R255" i="3"/>
  <c r="P255" i="3"/>
  <c r="BK255" i="3"/>
  <c r="J255" i="3"/>
  <c r="BE255" i="3"/>
  <c r="BI250" i="3"/>
  <c r="BH250" i="3"/>
  <c r="BG250" i="3"/>
  <c r="BF250" i="3"/>
  <c r="T250" i="3"/>
  <c r="R250" i="3"/>
  <c r="P250" i="3"/>
  <c r="BK250" i="3"/>
  <c r="J250" i="3"/>
  <c r="BE250" i="3" s="1"/>
  <c r="BI246" i="3"/>
  <c r="BH246" i="3"/>
  <c r="BG246" i="3"/>
  <c r="BF246" i="3"/>
  <c r="T246" i="3"/>
  <c r="R246" i="3"/>
  <c r="P246" i="3"/>
  <c r="BK246" i="3"/>
  <c r="J246" i="3"/>
  <c r="BE246" i="3"/>
  <c r="BI245" i="3"/>
  <c r="BH245" i="3"/>
  <c r="BG245" i="3"/>
  <c r="BF245" i="3"/>
  <c r="T245" i="3"/>
  <c r="R245" i="3"/>
  <c r="P245" i="3"/>
  <c r="BK245" i="3"/>
  <c r="J245" i="3"/>
  <c r="BE245" i="3" s="1"/>
  <c r="BI244" i="3"/>
  <c r="BH244" i="3"/>
  <c r="BG244" i="3"/>
  <c r="BF244" i="3"/>
  <c r="T244" i="3"/>
  <c r="R244" i="3"/>
  <c r="P244" i="3"/>
  <c r="BK244" i="3"/>
  <c r="J244" i="3"/>
  <c r="BE244" i="3"/>
  <c r="BI243" i="3"/>
  <c r="BH243" i="3"/>
  <c r="BG243" i="3"/>
  <c r="BF243" i="3"/>
  <c r="T243" i="3"/>
  <c r="R243" i="3"/>
  <c r="P243" i="3"/>
  <c r="BK243" i="3"/>
  <c r="J243" i="3"/>
  <c r="BE243" i="3"/>
  <c r="BI242" i="3"/>
  <c r="BH242" i="3"/>
  <c r="BG242" i="3"/>
  <c r="BF242" i="3"/>
  <c r="T242" i="3"/>
  <c r="R242" i="3"/>
  <c r="P242" i="3"/>
  <c r="BK242" i="3"/>
  <c r="J242" i="3"/>
  <c r="BE242" i="3"/>
  <c r="BI241" i="3"/>
  <c r="BH241" i="3"/>
  <c r="BG241" i="3"/>
  <c r="BF241" i="3"/>
  <c r="T241" i="3"/>
  <c r="R241" i="3"/>
  <c r="P241" i="3"/>
  <c r="BK241" i="3"/>
  <c r="J241" i="3"/>
  <c r="BE241" i="3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R238" i="3"/>
  <c r="P238" i="3"/>
  <c r="BK238" i="3"/>
  <c r="J238" i="3"/>
  <c r="BE238" i="3"/>
  <c r="BI237" i="3"/>
  <c r="BH237" i="3"/>
  <c r="BG237" i="3"/>
  <c r="BF237" i="3"/>
  <c r="T237" i="3"/>
  <c r="R237" i="3"/>
  <c r="P237" i="3"/>
  <c r="BK237" i="3"/>
  <c r="J237" i="3"/>
  <c r="BE237" i="3"/>
  <c r="BI236" i="3"/>
  <c r="BH236" i="3"/>
  <c r="BG236" i="3"/>
  <c r="BF236" i="3"/>
  <c r="T236" i="3"/>
  <c r="R236" i="3"/>
  <c r="P236" i="3"/>
  <c r="BK236" i="3"/>
  <c r="J236" i="3"/>
  <c r="BE236" i="3"/>
  <c r="BI235" i="3"/>
  <c r="BH235" i="3"/>
  <c r="BG235" i="3"/>
  <c r="BF235" i="3"/>
  <c r="T235" i="3"/>
  <c r="R235" i="3"/>
  <c r="P235" i="3"/>
  <c r="BK235" i="3"/>
  <c r="J235" i="3"/>
  <c r="BE235" i="3"/>
  <c r="BI234" i="3"/>
  <c r="BH234" i="3"/>
  <c r="BG234" i="3"/>
  <c r="BF234" i="3"/>
  <c r="T234" i="3"/>
  <c r="R234" i="3"/>
  <c r="P234" i="3"/>
  <c r="BK234" i="3"/>
  <c r="J234" i="3"/>
  <c r="BE234" i="3"/>
  <c r="BI233" i="3"/>
  <c r="BH233" i="3"/>
  <c r="BG233" i="3"/>
  <c r="BF233" i="3"/>
  <c r="T233" i="3"/>
  <c r="R233" i="3"/>
  <c r="P233" i="3"/>
  <c r="BK233" i="3"/>
  <c r="J233" i="3"/>
  <c r="BE233" i="3"/>
  <c r="BI232" i="3"/>
  <c r="BH232" i="3"/>
  <c r="BG232" i="3"/>
  <c r="BF232" i="3"/>
  <c r="T232" i="3"/>
  <c r="R232" i="3"/>
  <c r="P232" i="3"/>
  <c r="BK232" i="3"/>
  <c r="J232" i="3"/>
  <c r="BE232" i="3"/>
  <c r="BI231" i="3"/>
  <c r="BH231" i="3"/>
  <c r="BG231" i="3"/>
  <c r="BF231" i="3"/>
  <c r="T231" i="3"/>
  <c r="R231" i="3"/>
  <c r="P231" i="3"/>
  <c r="BK231" i="3"/>
  <c r="J231" i="3"/>
  <c r="BE231" i="3"/>
  <c r="BI230" i="3"/>
  <c r="BH230" i="3"/>
  <c r="BG230" i="3"/>
  <c r="BF230" i="3"/>
  <c r="T230" i="3"/>
  <c r="R230" i="3"/>
  <c r="P230" i="3"/>
  <c r="BK230" i="3"/>
  <c r="J230" i="3"/>
  <c r="BE230" i="3"/>
  <c r="BI229" i="3"/>
  <c r="BH229" i="3"/>
  <c r="BG229" i="3"/>
  <c r="BF229" i="3"/>
  <c r="T229" i="3"/>
  <c r="R229" i="3"/>
  <c r="P229" i="3"/>
  <c r="BK229" i="3"/>
  <c r="J229" i="3"/>
  <c r="BE229" i="3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R227" i="3"/>
  <c r="P227" i="3"/>
  <c r="BK227" i="3"/>
  <c r="J227" i="3"/>
  <c r="BE227" i="3"/>
  <c r="BI226" i="3"/>
  <c r="BH226" i="3"/>
  <c r="BG226" i="3"/>
  <c r="BF226" i="3"/>
  <c r="T226" i="3"/>
  <c r="R226" i="3"/>
  <c r="P226" i="3"/>
  <c r="BK226" i="3"/>
  <c r="J226" i="3"/>
  <c r="BE226" i="3"/>
  <c r="BI222" i="3"/>
  <c r="BH222" i="3"/>
  <c r="BG222" i="3"/>
  <c r="BF222" i="3"/>
  <c r="T222" i="3"/>
  <c r="R222" i="3"/>
  <c r="P222" i="3"/>
  <c r="BK222" i="3"/>
  <c r="J222" i="3"/>
  <c r="BE222" i="3"/>
  <c r="BI221" i="3"/>
  <c r="BH221" i="3"/>
  <c r="BG221" i="3"/>
  <c r="BF221" i="3"/>
  <c r="T221" i="3"/>
  <c r="R221" i="3"/>
  <c r="P221" i="3"/>
  <c r="BK221" i="3"/>
  <c r="J221" i="3"/>
  <c r="BE221" i="3"/>
  <c r="BI220" i="3"/>
  <c r="BH220" i="3"/>
  <c r="BG220" i="3"/>
  <c r="BF220" i="3"/>
  <c r="T220" i="3"/>
  <c r="R220" i="3"/>
  <c r="P220" i="3"/>
  <c r="BK220" i="3"/>
  <c r="J220" i="3"/>
  <c r="BE220" i="3"/>
  <c r="BI216" i="3"/>
  <c r="BH216" i="3"/>
  <c r="BG216" i="3"/>
  <c r="BF216" i="3"/>
  <c r="T216" i="3"/>
  <c r="T215" i="3"/>
  <c r="R216" i="3"/>
  <c r="P216" i="3"/>
  <c r="P215" i="3"/>
  <c r="BK216" i="3"/>
  <c r="J216" i="3"/>
  <c r="BE216" i="3" s="1"/>
  <c r="BI214" i="3"/>
  <c r="BH214" i="3"/>
  <c r="BG214" i="3"/>
  <c r="BF214" i="3"/>
  <c r="T214" i="3"/>
  <c r="R214" i="3"/>
  <c r="P214" i="3"/>
  <c r="BK214" i="3"/>
  <c r="J214" i="3"/>
  <c r="BE214" i="3"/>
  <c r="BI213" i="3"/>
  <c r="BH213" i="3"/>
  <c r="BG213" i="3"/>
  <c r="BF213" i="3"/>
  <c r="T213" i="3"/>
  <c r="R213" i="3"/>
  <c r="P213" i="3"/>
  <c r="BK213" i="3"/>
  <c r="J213" i="3"/>
  <c r="BE213" i="3"/>
  <c r="BI212" i="3"/>
  <c r="BH212" i="3"/>
  <c r="BG212" i="3"/>
  <c r="BF212" i="3"/>
  <c r="T212" i="3"/>
  <c r="R212" i="3"/>
  <c r="P212" i="3"/>
  <c r="BK212" i="3"/>
  <c r="J212" i="3"/>
  <c r="BE212" i="3"/>
  <c r="BI211" i="3"/>
  <c r="BH211" i="3"/>
  <c r="BG211" i="3"/>
  <c r="BF211" i="3"/>
  <c r="T211" i="3"/>
  <c r="R211" i="3"/>
  <c r="P211" i="3"/>
  <c r="BK211" i="3"/>
  <c r="J211" i="3"/>
  <c r="BE211" i="3"/>
  <c r="BI210" i="3"/>
  <c r="BH210" i="3"/>
  <c r="BG210" i="3"/>
  <c r="BF210" i="3"/>
  <c r="T210" i="3"/>
  <c r="R210" i="3"/>
  <c r="P210" i="3"/>
  <c r="BK210" i="3"/>
  <c r="J210" i="3"/>
  <c r="BE210" i="3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/>
  <c r="BI202" i="3"/>
  <c r="BH202" i="3"/>
  <c r="BG202" i="3"/>
  <c r="BF202" i="3"/>
  <c r="T202" i="3"/>
  <c r="R202" i="3"/>
  <c r="P202" i="3"/>
  <c r="BK202" i="3"/>
  <c r="J202" i="3"/>
  <c r="BE202" i="3"/>
  <c r="BI199" i="3"/>
  <c r="BH199" i="3"/>
  <c r="BG199" i="3"/>
  <c r="BF199" i="3"/>
  <c r="T199" i="3"/>
  <c r="R199" i="3"/>
  <c r="P199" i="3"/>
  <c r="BK199" i="3"/>
  <c r="J199" i="3"/>
  <c r="BE199" i="3"/>
  <c r="BI196" i="3"/>
  <c r="BH196" i="3"/>
  <c r="BG196" i="3"/>
  <c r="BF196" i="3"/>
  <c r="T196" i="3"/>
  <c r="R196" i="3"/>
  <c r="P196" i="3"/>
  <c r="BK196" i="3"/>
  <c r="J196" i="3"/>
  <c r="BE196" i="3"/>
  <c r="BI195" i="3"/>
  <c r="BH195" i="3"/>
  <c r="BG195" i="3"/>
  <c r="BF195" i="3"/>
  <c r="T195" i="3"/>
  <c r="R195" i="3"/>
  <c r="P195" i="3"/>
  <c r="BK195" i="3"/>
  <c r="J195" i="3"/>
  <c r="BE195" i="3"/>
  <c r="BI190" i="3"/>
  <c r="BH190" i="3"/>
  <c r="BG190" i="3"/>
  <c r="BF190" i="3"/>
  <c r="T190" i="3"/>
  <c r="R190" i="3"/>
  <c r="P190" i="3"/>
  <c r="BK190" i="3"/>
  <c r="J190" i="3"/>
  <c r="BE190" i="3"/>
  <c r="BI189" i="3"/>
  <c r="BH189" i="3"/>
  <c r="BG189" i="3"/>
  <c r="BF189" i="3"/>
  <c r="T189" i="3"/>
  <c r="R189" i="3"/>
  <c r="P189" i="3"/>
  <c r="BK189" i="3"/>
  <c r="J189" i="3"/>
  <c r="BE189" i="3"/>
  <c r="BI188" i="3"/>
  <c r="BH188" i="3"/>
  <c r="BG188" i="3"/>
  <c r="BF188" i="3"/>
  <c r="T188" i="3"/>
  <c r="R188" i="3"/>
  <c r="P188" i="3"/>
  <c r="BK188" i="3"/>
  <c r="J188" i="3"/>
  <c r="BE188" i="3"/>
  <c r="BI187" i="3"/>
  <c r="BH187" i="3"/>
  <c r="BG187" i="3"/>
  <c r="BF187" i="3"/>
  <c r="T187" i="3"/>
  <c r="R187" i="3"/>
  <c r="P187" i="3"/>
  <c r="BK187" i="3"/>
  <c r="J187" i="3"/>
  <c r="BE187" i="3"/>
  <c r="BI183" i="3"/>
  <c r="BH183" i="3"/>
  <c r="BG183" i="3"/>
  <c r="BF183" i="3"/>
  <c r="T183" i="3"/>
  <c r="T182" i="3"/>
  <c r="R183" i="3"/>
  <c r="R182" i="3"/>
  <c r="P183" i="3"/>
  <c r="P182" i="3"/>
  <c r="BK183" i="3"/>
  <c r="BK182" i="3"/>
  <c r="J182" i="3" s="1"/>
  <c r="J183" i="3"/>
  <c r="BE183" i="3" s="1"/>
  <c r="J64" i="3"/>
  <c r="BI181" i="3"/>
  <c r="BH181" i="3"/>
  <c r="BG181" i="3"/>
  <c r="BF181" i="3"/>
  <c r="T181" i="3"/>
  <c r="R181" i="3"/>
  <c r="P181" i="3"/>
  <c r="BK181" i="3"/>
  <c r="J181" i="3"/>
  <c r="BE181" i="3"/>
  <c r="BI176" i="3"/>
  <c r="BH176" i="3"/>
  <c r="BG176" i="3"/>
  <c r="BF176" i="3"/>
  <c r="T176" i="3"/>
  <c r="R176" i="3"/>
  <c r="P176" i="3"/>
  <c r="BK176" i="3"/>
  <c r="J176" i="3"/>
  <c r="BE176" i="3"/>
  <c r="BI175" i="3"/>
  <c r="BH175" i="3"/>
  <c r="BG175" i="3"/>
  <c r="BF175" i="3"/>
  <c r="T175" i="3"/>
  <c r="R175" i="3"/>
  <c r="P175" i="3"/>
  <c r="BK175" i="3"/>
  <c r="J175" i="3"/>
  <c r="BE175" i="3"/>
  <c r="BI171" i="3"/>
  <c r="BH171" i="3"/>
  <c r="BG171" i="3"/>
  <c r="BF171" i="3"/>
  <c r="T171" i="3"/>
  <c r="R171" i="3"/>
  <c r="P171" i="3"/>
  <c r="BK171" i="3"/>
  <c r="J171" i="3"/>
  <c r="BE171" i="3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R144" i="3" s="1"/>
  <c r="P155" i="3"/>
  <c r="BK155" i="3"/>
  <c r="J155" i="3"/>
  <c r="BE155" i="3"/>
  <c r="BI151" i="3"/>
  <c r="BH151" i="3"/>
  <c r="BG151" i="3"/>
  <c r="BF151" i="3"/>
  <c r="T151" i="3"/>
  <c r="R151" i="3"/>
  <c r="P151" i="3"/>
  <c r="BK151" i="3"/>
  <c r="BK144" i="3" s="1"/>
  <c r="J144" i="3" s="1"/>
  <c r="J63" i="3" s="1"/>
  <c r="J151" i="3"/>
  <c r="BE151" i="3"/>
  <c r="BI145" i="3"/>
  <c r="BH145" i="3"/>
  <c r="BG145" i="3"/>
  <c r="BF145" i="3"/>
  <c r="T145" i="3"/>
  <c r="T144" i="3"/>
  <c r="R145" i="3"/>
  <c r="P145" i="3"/>
  <c r="P144" i="3"/>
  <c r="BK145" i="3"/>
  <c r="J145" i="3"/>
  <c r="BE145" i="3" s="1"/>
  <c r="BI140" i="3"/>
  <c r="BH140" i="3"/>
  <c r="BG140" i="3"/>
  <c r="BF140" i="3"/>
  <c r="T140" i="3"/>
  <c r="R140" i="3"/>
  <c r="R135" i="3" s="1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BK135" i="3" s="1"/>
  <c r="J135" i="3" s="1"/>
  <c r="J62" i="3" s="1"/>
  <c r="J139" i="3"/>
  <c r="BE139" i="3"/>
  <c r="BI136" i="3"/>
  <c r="BH136" i="3"/>
  <c r="BG136" i="3"/>
  <c r="BF136" i="3"/>
  <c r="T136" i="3"/>
  <c r="T135" i="3"/>
  <c r="R136" i="3"/>
  <c r="P136" i="3"/>
  <c r="P135" i="3"/>
  <c r="BK136" i="3"/>
  <c r="J136" i="3"/>
  <c r="BE136" i="3" s="1"/>
  <c r="BI128" i="3"/>
  <c r="BH128" i="3"/>
  <c r="BG128" i="3"/>
  <c r="BF128" i="3"/>
  <c r="T128" i="3"/>
  <c r="R128" i="3"/>
  <c r="P128" i="3"/>
  <c r="BK128" i="3"/>
  <c r="J128" i="3"/>
  <c r="BE128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0" i="3"/>
  <c r="BH120" i="3"/>
  <c r="BG120" i="3"/>
  <c r="BF120" i="3"/>
  <c r="T120" i="3"/>
  <c r="R120" i="3"/>
  <c r="P120" i="3"/>
  <c r="BK120" i="3"/>
  <c r="J120" i="3"/>
  <c r="BE120" i="3"/>
  <c r="BI116" i="3"/>
  <c r="BH116" i="3"/>
  <c r="BG116" i="3"/>
  <c r="BF116" i="3"/>
  <c r="T116" i="3"/>
  <c r="R116" i="3"/>
  <c r="P116" i="3"/>
  <c r="BK116" i="3"/>
  <c r="J116" i="3"/>
  <c r="BE116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2" i="3"/>
  <c r="BH102" i="3"/>
  <c r="BG102" i="3"/>
  <c r="BF102" i="3"/>
  <c r="T102" i="3"/>
  <c r="R102" i="3"/>
  <c r="R90" i="3" s="1"/>
  <c r="P102" i="3"/>
  <c r="BK102" i="3"/>
  <c r="J102" i="3"/>
  <c r="BE102" i="3"/>
  <c r="BI98" i="3"/>
  <c r="BH98" i="3"/>
  <c r="BG98" i="3"/>
  <c r="BF98" i="3"/>
  <c r="T98" i="3"/>
  <c r="R98" i="3"/>
  <c r="P98" i="3"/>
  <c r="BK98" i="3"/>
  <c r="J98" i="3"/>
  <c r="BE98" i="3"/>
  <c r="BI91" i="3"/>
  <c r="F37" i="3"/>
  <c r="BD56" i="1" s="1"/>
  <c r="BH91" i="3"/>
  <c r="F36" i="3" s="1"/>
  <c r="BC56" i="1" s="1"/>
  <c r="BG91" i="3"/>
  <c r="F35" i="3"/>
  <c r="BB56" i="1" s="1"/>
  <c r="BF91" i="3"/>
  <c r="J34" i="3" s="1"/>
  <c r="AW56" i="1" s="1"/>
  <c r="T91" i="3"/>
  <c r="T90" i="3"/>
  <c r="T89" i="3" s="1"/>
  <c r="T88" i="3" s="1"/>
  <c r="R91" i="3"/>
  <c r="P91" i="3"/>
  <c r="P90" i="3" s="1"/>
  <c r="P89" i="3" s="1"/>
  <c r="P88" i="3" s="1"/>
  <c r="AU56" i="1" s="1"/>
  <c r="BK91" i="3"/>
  <c r="BK90" i="3" s="1"/>
  <c r="J91" i="3"/>
  <c r="BE91" i="3"/>
  <c r="J33" i="3" s="1"/>
  <c r="AV56" i="1" s="1"/>
  <c r="F82" i="3"/>
  <c r="E80" i="3"/>
  <c r="F52" i="3"/>
  <c r="E50" i="3"/>
  <c r="J24" i="3"/>
  <c r="E24" i="3"/>
  <c r="J85" i="3" s="1"/>
  <c r="J55" i="3"/>
  <c r="J23" i="3"/>
  <c r="J21" i="3"/>
  <c r="E21" i="3"/>
  <c r="J84" i="3"/>
  <c r="J54" i="3"/>
  <c r="J20" i="3"/>
  <c r="J18" i="3"/>
  <c r="E18" i="3"/>
  <c r="F55" i="3" s="1"/>
  <c r="F85" i="3"/>
  <c r="J17" i="3"/>
  <c r="J15" i="3"/>
  <c r="E15" i="3"/>
  <c r="F84" i="3" s="1"/>
  <c r="J14" i="3"/>
  <c r="J12" i="3"/>
  <c r="J82" i="3" s="1"/>
  <c r="E7" i="3"/>
  <c r="E48" i="3" s="1"/>
  <c r="E78" i="3"/>
  <c r="J37" i="2"/>
  <c r="J36" i="2"/>
  <c r="AY55" i="1"/>
  <c r="J35" i="2"/>
  <c r="AX55" i="1" s="1"/>
  <c r="BI141" i="2"/>
  <c r="BH141" i="2"/>
  <c r="BG141" i="2"/>
  <c r="BF141" i="2"/>
  <c r="T141" i="2"/>
  <c r="T140" i="2"/>
  <c r="R141" i="2"/>
  <c r="R140" i="2" s="1"/>
  <c r="P141" i="2"/>
  <c r="P140" i="2"/>
  <c r="BK141" i="2"/>
  <c r="BK140" i="2" s="1"/>
  <c r="J140" i="2" s="1"/>
  <c r="J66" i="2" s="1"/>
  <c r="J141" i="2"/>
  <c r="BE141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P129" i="2" s="1"/>
  <c r="BK132" i="2"/>
  <c r="J132" i="2"/>
  <c r="BE132" i="2"/>
  <c r="BI131" i="2"/>
  <c r="BH131" i="2"/>
  <c r="BG131" i="2"/>
  <c r="BF131" i="2"/>
  <c r="T131" i="2"/>
  <c r="T129" i="2" s="1"/>
  <c r="R131" i="2"/>
  <c r="P131" i="2"/>
  <c r="BK131" i="2"/>
  <c r="J131" i="2"/>
  <c r="BE131" i="2"/>
  <c r="BI130" i="2"/>
  <c r="BH130" i="2"/>
  <c r="BG130" i="2"/>
  <c r="BF130" i="2"/>
  <c r="T130" i="2"/>
  <c r="R130" i="2"/>
  <c r="R129" i="2"/>
  <c r="P130" i="2"/>
  <c r="BK130" i="2"/>
  <c r="BK129" i="2"/>
  <c r="J129" i="2" s="1"/>
  <c r="J65" i="2" s="1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P123" i="2" s="1"/>
  <c r="BK126" i="2"/>
  <c r="J126" i="2"/>
  <c r="BE126" i="2"/>
  <c r="BI125" i="2"/>
  <c r="BH125" i="2"/>
  <c r="BG125" i="2"/>
  <c r="BF125" i="2"/>
  <c r="T125" i="2"/>
  <c r="T123" i="2" s="1"/>
  <c r="R125" i="2"/>
  <c r="P125" i="2"/>
  <c r="BK125" i="2"/>
  <c r="J125" i="2"/>
  <c r="BE125" i="2"/>
  <c r="BI124" i="2"/>
  <c r="BH124" i="2"/>
  <c r="BG124" i="2"/>
  <c r="BF124" i="2"/>
  <c r="T124" i="2"/>
  <c r="R124" i="2"/>
  <c r="R123" i="2"/>
  <c r="P124" i="2"/>
  <c r="BK124" i="2"/>
  <c r="BK123" i="2"/>
  <c r="J123" i="2" s="1"/>
  <c r="J64" i="2" s="1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P117" i="2" s="1"/>
  <c r="BK120" i="2"/>
  <c r="J120" i="2"/>
  <c r="BE120" i="2"/>
  <c r="BI119" i="2"/>
  <c r="BH119" i="2"/>
  <c r="BG119" i="2"/>
  <c r="BF119" i="2"/>
  <c r="T119" i="2"/>
  <c r="T117" i="2" s="1"/>
  <c r="R119" i="2"/>
  <c r="P119" i="2"/>
  <c r="BK119" i="2"/>
  <c r="J119" i="2"/>
  <c r="BE119" i="2"/>
  <c r="BI118" i="2"/>
  <c r="BH118" i="2"/>
  <c r="BG118" i="2"/>
  <c r="BF118" i="2"/>
  <c r="T118" i="2"/>
  <c r="R118" i="2"/>
  <c r="R117" i="2"/>
  <c r="P118" i="2"/>
  <c r="BK118" i="2"/>
  <c r="BK117" i="2"/>
  <c r="J117" i="2" s="1"/>
  <c r="J63" i="2" s="1"/>
  <c r="J118" i="2"/>
  <c r="BE118" i="2"/>
  <c r="BI116" i="2"/>
  <c r="BH116" i="2"/>
  <c r="BG116" i="2"/>
  <c r="BF116" i="2"/>
  <c r="T116" i="2"/>
  <c r="R116" i="2"/>
  <c r="P116" i="2"/>
  <c r="P109" i="2" s="1"/>
  <c r="BK116" i="2"/>
  <c r="J116" i="2"/>
  <c r="BE116" i="2"/>
  <c r="BI115" i="2"/>
  <c r="BH115" i="2"/>
  <c r="BG115" i="2"/>
  <c r="BF115" i="2"/>
  <c r="T115" i="2"/>
  <c r="T109" i="2" s="1"/>
  <c r="R115" i="2"/>
  <c r="P115" i="2"/>
  <c r="BK115" i="2"/>
  <c r="J115" i="2"/>
  <c r="BE115" i="2"/>
  <c r="BI110" i="2"/>
  <c r="BH110" i="2"/>
  <c r="BG110" i="2"/>
  <c r="BF110" i="2"/>
  <c r="T110" i="2"/>
  <c r="R110" i="2"/>
  <c r="R109" i="2"/>
  <c r="P110" i="2"/>
  <c r="BK110" i="2"/>
  <c r="BK109" i="2"/>
  <c r="J109" i="2" s="1"/>
  <c r="J62" i="2" s="1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F36" i="2" s="1"/>
  <c r="BC55" i="1" s="1"/>
  <c r="BC54" i="1" s="1"/>
  <c r="BG91" i="2"/>
  <c r="BF91" i="2"/>
  <c r="T91" i="2"/>
  <c r="T88" i="2" s="1"/>
  <c r="T87" i="2" s="1"/>
  <c r="T86" i="2" s="1"/>
  <c r="R91" i="2"/>
  <c r="R88" i="2" s="1"/>
  <c r="R87" i="2" s="1"/>
  <c r="R86" i="2" s="1"/>
  <c r="P91" i="2"/>
  <c r="BK91" i="2"/>
  <c r="J91" i="2"/>
  <c r="BE91" i="2"/>
  <c r="BI90" i="2"/>
  <c r="BH90" i="2"/>
  <c r="BG90" i="2"/>
  <c r="F35" i="2" s="1"/>
  <c r="BB55" i="1" s="1"/>
  <c r="BF90" i="2"/>
  <c r="T90" i="2"/>
  <c r="R90" i="2"/>
  <c r="P90" i="2"/>
  <c r="P88" i="2" s="1"/>
  <c r="P87" i="2" s="1"/>
  <c r="P86" i="2" s="1"/>
  <c r="AU55" i="1" s="1"/>
  <c r="BK90" i="2"/>
  <c r="BK88" i="2" s="1"/>
  <c r="J90" i="2"/>
  <c r="BE90" i="2"/>
  <c r="BI89" i="2"/>
  <c r="F37" i="2"/>
  <c r="BD55" i="1" s="1"/>
  <c r="BH89" i="2"/>
  <c r="BG89" i="2"/>
  <c r="BF89" i="2"/>
  <c r="J34" i="2" s="1"/>
  <c r="AW55" i="1" s="1"/>
  <c r="T89" i="2"/>
  <c r="R89" i="2"/>
  <c r="P89" i="2"/>
  <c r="BK89" i="2"/>
  <c r="J89" i="2"/>
  <c r="BE89" i="2" s="1"/>
  <c r="F80" i="2"/>
  <c r="E78" i="2"/>
  <c r="F52" i="2"/>
  <c r="E50" i="2"/>
  <c r="J24" i="2"/>
  <c r="E24" i="2"/>
  <c r="J83" i="2"/>
  <c r="J55" i="2"/>
  <c r="J23" i="2"/>
  <c r="J21" i="2"/>
  <c r="E21" i="2"/>
  <c r="J54" i="2" s="1"/>
  <c r="J82" i="2"/>
  <c r="J20" i="2"/>
  <c r="J18" i="2"/>
  <c r="E18" i="2"/>
  <c r="F83" i="2" s="1"/>
  <c r="J17" i="2"/>
  <c r="J15" i="2"/>
  <c r="E15" i="2"/>
  <c r="F82" i="2" s="1"/>
  <c r="F54" i="2"/>
  <c r="J14" i="2"/>
  <c r="J12" i="2"/>
  <c r="J80" i="2" s="1"/>
  <c r="J52" i="2"/>
  <c r="E7" i="2"/>
  <c r="E76" i="2" s="1"/>
  <c r="AS54" i="1"/>
  <c r="L50" i="1"/>
  <c r="AM50" i="1"/>
  <c r="AM49" i="1"/>
  <c r="L49" i="1"/>
  <c r="AM47" i="1"/>
  <c r="L47" i="1"/>
  <c r="L45" i="1"/>
  <c r="L44" i="1"/>
  <c r="AT56" i="1" l="1"/>
  <c r="J33" i="2"/>
  <c r="AV55" i="1" s="1"/>
  <c r="AT55" i="1" s="1"/>
  <c r="F33" i="2"/>
  <c r="AZ55" i="1" s="1"/>
  <c r="BK87" i="2"/>
  <c r="J88" i="2"/>
  <c r="J61" i="2" s="1"/>
  <c r="AY54" i="1"/>
  <c r="W32" i="1"/>
  <c r="J90" i="3"/>
  <c r="J61" i="3" s="1"/>
  <c r="T212" i="4"/>
  <c r="J34" i="5"/>
  <c r="AW58" i="1" s="1"/>
  <c r="F34" i="5"/>
  <c r="BA58" i="1" s="1"/>
  <c r="F33" i="3"/>
  <c r="AZ56" i="1" s="1"/>
  <c r="BK264" i="3"/>
  <c r="J264" i="3" s="1"/>
  <c r="J66" i="3" s="1"/>
  <c r="J82" i="4"/>
  <c r="J52" i="4"/>
  <c r="J89" i="4"/>
  <c r="J60" i="4" s="1"/>
  <c r="R89" i="4"/>
  <c r="R88" i="4" s="1"/>
  <c r="F35" i="4"/>
  <c r="BB57" i="1" s="1"/>
  <c r="BB54" i="1" s="1"/>
  <c r="F37" i="4"/>
  <c r="BD57" i="1" s="1"/>
  <c r="BD54" i="1" s="1"/>
  <c r="W33" i="1" s="1"/>
  <c r="P142" i="4"/>
  <c r="T86" i="5"/>
  <c r="T85" i="5" s="1"/>
  <c r="R86" i="5"/>
  <c r="R85" i="5" s="1"/>
  <c r="BK164" i="5"/>
  <c r="J164" i="5" s="1"/>
  <c r="J64" i="5" s="1"/>
  <c r="R164" i="5"/>
  <c r="P89" i="4"/>
  <c r="J149" i="4"/>
  <c r="J67" i="4" s="1"/>
  <c r="BK148" i="4"/>
  <c r="J148" i="4" s="1"/>
  <c r="J66" i="4" s="1"/>
  <c r="J76" i="6"/>
  <c r="J54" i="6"/>
  <c r="F34" i="2"/>
  <c r="BA55" i="1" s="1"/>
  <c r="E48" i="2"/>
  <c r="F55" i="2"/>
  <c r="J52" i="3"/>
  <c r="F54" i="3"/>
  <c r="F34" i="3"/>
  <c r="BA56" i="1" s="1"/>
  <c r="BK215" i="3"/>
  <c r="J215" i="3" s="1"/>
  <c r="J65" i="3" s="1"/>
  <c r="R215" i="3"/>
  <c r="R89" i="3" s="1"/>
  <c r="R88" i="3" s="1"/>
  <c r="J33" i="4"/>
  <c r="AV57" i="1" s="1"/>
  <c r="AT57" i="1" s="1"/>
  <c r="F33" i="4"/>
  <c r="AZ57" i="1" s="1"/>
  <c r="T90" i="4"/>
  <c r="T128" i="4"/>
  <c r="P149" i="4"/>
  <c r="P148" i="4" s="1"/>
  <c r="T149" i="4"/>
  <c r="T148" i="4" s="1"/>
  <c r="P212" i="4"/>
  <c r="E75" i="5"/>
  <c r="E48" i="5"/>
  <c r="F82" i="5"/>
  <c r="F55" i="5"/>
  <c r="BK87" i="5"/>
  <c r="AG59" i="1"/>
  <c r="AN59" i="1" s="1"/>
  <c r="J39" i="6"/>
  <c r="F37" i="6"/>
  <c r="BD59" i="1" s="1"/>
  <c r="F33" i="6"/>
  <c r="AZ59" i="1" s="1"/>
  <c r="J268" i="3"/>
  <c r="J68" i="3" s="1"/>
  <c r="BK267" i="3"/>
  <c r="J267" i="3" s="1"/>
  <c r="J67" i="3" s="1"/>
  <c r="F84" i="4"/>
  <c r="F54" i="4"/>
  <c r="J33" i="5"/>
  <c r="AV58" i="1" s="1"/>
  <c r="AT58" i="1" s="1"/>
  <c r="BK198" i="5"/>
  <c r="J198" i="5" s="1"/>
  <c r="J65" i="5" s="1"/>
  <c r="T81" i="6"/>
  <c r="T80" i="6" s="1"/>
  <c r="J55" i="4"/>
  <c r="AX54" i="1" l="1"/>
  <c r="W31" i="1"/>
  <c r="BA54" i="1"/>
  <c r="BK89" i="3"/>
  <c r="BK86" i="5"/>
  <c r="J87" i="5"/>
  <c r="J61" i="5" s="1"/>
  <c r="P88" i="4"/>
  <c r="AU57" i="1" s="1"/>
  <c r="AU54" i="1" s="1"/>
  <c r="T89" i="4"/>
  <c r="T88" i="4" s="1"/>
  <c r="BK88" i="4"/>
  <c r="J88" i="4" s="1"/>
  <c r="J87" i="2"/>
  <c r="J60" i="2" s="1"/>
  <c r="BK86" i="2"/>
  <c r="J86" i="2" s="1"/>
  <c r="AZ54" i="1"/>
  <c r="J89" i="3" l="1"/>
  <c r="J60" i="3" s="1"/>
  <c r="BK88" i="3"/>
  <c r="J88" i="3" s="1"/>
  <c r="AV54" i="1"/>
  <c r="W29" i="1"/>
  <c r="J59" i="2"/>
  <c r="J30" i="2"/>
  <c r="AW54" i="1"/>
  <c r="AK30" i="1" s="1"/>
  <c r="W30" i="1"/>
  <c r="J30" i="4"/>
  <c r="J59" i="4"/>
  <c r="J86" i="5"/>
  <c r="J60" i="5" s="1"/>
  <c r="BK85" i="5"/>
  <c r="J85" i="5" s="1"/>
  <c r="J59" i="5" l="1"/>
  <c r="J30" i="5"/>
  <c r="AK29" i="1"/>
  <c r="AT54" i="1"/>
  <c r="AG55" i="1"/>
  <c r="J39" i="2"/>
  <c r="J30" i="3"/>
  <c r="J59" i="3"/>
  <c r="AG57" i="1"/>
  <c r="AN57" i="1" s="1"/>
  <c r="J39" i="4"/>
  <c r="AG56" i="1" l="1"/>
  <c r="AN56" i="1" s="1"/>
  <c r="J39" i="3"/>
  <c r="AG58" i="1"/>
  <c r="AN58" i="1" s="1"/>
  <c r="J39" i="5"/>
  <c r="AN55" i="1"/>
  <c r="AG54" i="1"/>
  <c r="AK26" i="1" l="1"/>
  <c r="AK35" i="1" s="1"/>
  <c r="AN54" i="1"/>
</calcChain>
</file>

<file path=xl/sharedStrings.xml><?xml version="1.0" encoding="utf-8"?>
<sst xmlns="http://schemas.openxmlformats.org/spreadsheetml/2006/main" count="6385" uniqueCount="803">
  <si>
    <t>Export Komplet</t>
  </si>
  <si>
    <t/>
  </si>
  <si>
    <t>2.0</t>
  </si>
  <si>
    <t>ZAMOK</t>
  </si>
  <si>
    <t>False</t>
  </si>
  <si>
    <t>{1792dade-c0ba-4860-acb7-e7048d8cb206}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</si>
  <si>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</si>
  <si>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</si>
  <si>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</si>
  <si>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</si>
  <si>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</si>
  <si>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</si>
  <si>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</si>
  <si>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</si>
  <si>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</si>
  <si>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</si>
  <si>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</si>
  <si>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Rozpočet Dřetovice upravený dle skutečných požadavků</t>
  </si>
  <si>
    <t>KSO:</t>
  </si>
  <si>
    <t>CC-CZ:</t>
  </si>
  <si>
    <t>Místo:</t>
  </si>
  <si>
    <t xml:space="preserve"> </t>
  </si>
  <si>
    <t>Datum:</t>
  </si>
  <si>
    <t>9. 7. 2019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</si>
  <si>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</si>
  <si>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</si>
  <si>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</si>
  <si>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</si>
  <si>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</si>
  <si>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</si>
  <si>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</si>
  <si>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</si>
  <si>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</si>
  <si>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</si>
  <si>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</si>
  <si>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</si>
  <si>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</si>
  <si>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</si>
  <si>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</si>
  <si>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</si>
  <si>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</si>
  <si>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</si>
  <si>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</si>
  <si>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</si>
  <si>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</si>
  <si>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</si>
  <si>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</si>
  <si>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</si>
  <si>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</si>
  <si>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</si>
  <si>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</si>
  <si>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</si>
  <si>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</si>
  <si>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</si>
  <si>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</si>
  <si>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</si>
  <si>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</si>
  <si>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</si>
  <si>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</si>
  <si>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</si>
  <si>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</si>
  <si>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</si>
  <si>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</si>
  <si>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</si>
  <si>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</si>
  <si>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</si>
  <si>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</si>
  <si>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</si>
  <si>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</si>
  <si>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</si>
  <si>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</si>
  <si>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01 - SO 101 - Doprav</t>
  </si>
  <si>
    <t>01 - SO 101 - Dopravní ře...</t>
  </si>
  <si>
    <t>STA</t>
  </si>
  <si>
    <t>1</t>
  </si>
  <si>
    <t>{7831f178-dcda-4f68-8fd5-d73eda0c48c9}</t>
  </si>
  <si>
    <t>2</t>
  </si>
  <si>
    <t>02 - SO 301 - Vodovo</t>
  </si>
  <si>
    <t>02 - SO 301 - Vodovod</t>
  </si>
  <si>
    <t>{6e59d6ad-bfe7-4915-a9fa-bed73883de83}</t>
  </si>
  <si>
    <t>03 - SO 302 - Plynov</t>
  </si>
  <si>
    <t>03 - SO 302 - Plynovod</t>
  </si>
  <si>
    <t>{9a1a32fb-4ea7-4783-8f2c-a1848bffea3a}</t>
  </si>
  <si>
    <t>04 - SO 303 - Dešťov</t>
  </si>
  <si>
    <t>04 - SO 303 - Dešťová kan...</t>
  </si>
  <si>
    <t>{8abd184a-4200-44fb-9bfd-db61c4ba5379}</t>
  </si>
  <si>
    <t>06 - Vedlejší náklad</t>
  </si>
  <si>
    <t>06 - Vedlejší náklady</t>
  </si>
  <si>
    <t>{f8bc2dbe-420b-4e2e-bfa1-24d0b5f4af02}</t>
  </si>
  <si>
    <t>KRYCÍ LIST SOUPISU PRACÍ</t>
  </si>
  <si>
    <t>Objekt:</t>
  </si>
  <si>
    <t>01 - SO 101 - Doprav - 01 - SO 101 - Dopravní ře...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</si>
  <si>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</si>
  <si>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</si>
  <si>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</si>
  <si>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</si>
  <si>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</si>
  <si>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</si>
  <si>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</si>
  <si>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5-1 - Konstrukce asfaltové vozovky</t>
  </si>
  <si>
    <t xml:space="preserve">    5-2 - Konstrukce dlážděných vjezdů</t>
  </si>
  <si>
    <t xml:space="preserve">    5-3 - Konstrukce dlážděného chodníku</t>
  </si>
  <si>
    <t xml:space="preserve">    91 - Doplňující konstrukce a práce pozemních komunikací, letišť a ploch</t>
  </si>
  <si>
    <t xml:space="preserve">    96 - Bourání konstrukcí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</si>
  <si>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</si>
  <si>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</si>
  <si>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</si>
  <si>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</si>
  <si>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</si>
  <si>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</si>
  <si>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</si>
  <si>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</si>
  <si>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</si>
  <si>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</si>
  <si>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</si>
  <si>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</si>
  <si>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</si>
  <si>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</si>
  <si>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</si>
  <si>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</si>
  <si>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</si>
  <si>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</si>
  <si>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</si>
  <si>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do 500 mm</t>
  </si>
  <si>
    <t>kus</t>
  </si>
  <si>
    <t>CS ÚRS 2019 01</t>
  </si>
  <si>
    <t>4</t>
  </si>
  <si>
    <t>112201102</t>
  </si>
  <si>
    <t>Odstranění pařezů D do 500 mm</t>
  </si>
  <si>
    <t>3</t>
  </si>
  <si>
    <t>162301402</t>
  </si>
  <si>
    <t>Vodorovné přemístění větví stromů listnatých do 5 km D kmene do 500 mm</t>
  </si>
  <si>
    <t>6</t>
  </si>
  <si>
    <t>162301412</t>
  </si>
  <si>
    <t>Vodorovné přemístění kmenů stromů listnatých do 5 km D kmene do 500 mm</t>
  </si>
  <si>
    <t>8</t>
  </si>
  <si>
    <t>5</t>
  </si>
  <si>
    <t>162301422</t>
  </si>
  <si>
    <t>Vodorovné přemístění pařezů do 5 km D do 500 mm</t>
  </si>
  <si>
    <t>10</t>
  </si>
  <si>
    <t>11220110R</t>
  </si>
  <si>
    <t>Poplatek za skládkovné rostlého dřeva</t>
  </si>
  <si>
    <t>t</t>
  </si>
  <si>
    <t>12</t>
  </si>
  <si>
    <t>7</t>
  </si>
  <si>
    <t>122202202</t>
  </si>
  <si>
    <t>Odkopávky a prokopávky nezapažené pro silnice objemu do 1000 m3 v hornině tř. 3</t>
  </si>
  <si>
    <t>m3</t>
  </si>
  <si>
    <t>14</t>
  </si>
  <si>
    <t>120001101</t>
  </si>
  <si>
    <t>Příplatek za ztížení odkopávky nebo prokopávky v blízkosti inženýrských sítí</t>
  </si>
  <si>
    <t>16</t>
  </si>
  <si>
    <t>9</t>
  </si>
  <si>
    <t>171101131</t>
  </si>
  <si>
    <t>Uložení sypaniny z hornin nesoudržných a soudržných střídavě do násypů zhutněných</t>
  </si>
  <si>
    <t>18</t>
  </si>
  <si>
    <t>162701105</t>
  </si>
  <si>
    <t>Vodorovné přemístění do 10000 m výkopku/sypaniny z horniny tř. 1 až 4</t>
  </si>
  <si>
    <t>20</t>
  </si>
  <si>
    <t>11</t>
  </si>
  <si>
    <t>171201201</t>
  </si>
  <si>
    <t>Uložení sypaniny na skládky</t>
  </si>
  <si>
    <t>22</t>
  </si>
  <si>
    <t>171201211</t>
  </si>
  <si>
    <t>Poplatek za uložení stavebního odpadu - zeminy a kameniva na skládce</t>
  </si>
  <si>
    <t>24</t>
  </si>
  <si>
    <t>13</t>
  </si>
  <si>
    <t>181951102</t>
  </si>
  <si>
    <t>Úprava pláně v hornině tř. 1 až 4 se zhutněním</t>
  </si>
  <si>
    <t>m2</t>
  </si>
  <si>
    <t>26</t>
  </si>
  <si>
    <t>VV</t>
  </si>
  <si>
    <t>pod zpevnění</t>
  </si>
  <si>
    <t>3855</t>
  </si>
  <si>
    <t>181951101</t>
  </si>
  <si>
    <t>Úprava pláně v hornině tř. 1 až 4 bez zhutnění</t>
  </si>
  <si>
    <t>28</t>
  </si>
  <si>
    <t>181301112</t>
  </si>
  <si>
    <t>Rozprostření ornice tl vrstvy do 150 mm pl přes 500 m2 v rovině nebo ve svahu do 1:5</t>
  </si>
  <si>
    <t>30</t>
  </si>
  <si>
    <t>M</t>
  </si>
  <si>
    <t>10364101</t>
  </si>
  <si>
    <t>zemina pro terénní úpravy -  ornice</t>
  </si>
  <si>
    <t>32</t>
  </si>
  <si>
    <t>17</t>
  </si>
  <si>
    <t>181411121</t>
  </si>
  <si>
    <t>Založení lučního trávníku výsevem plochy do 1000 m2 v rovině a ve svahu do 1:5</t>
  </si>
  <si>
    <t>34</t>
  </si>
  <si>
    <t>00572100</t>
  </si>
  <si>
    <t>osivo jetelotráva intenzivní víceletá</t>
  </si>
  <si>
    <t>kg</t>
  </si>
  <si>
    <t>36</t>
  </si>
  <si>
    <t>5-1</t>
  </si>
  <si>
    <t>Konstrukce asfaltové vozovky</t>
  </si>
  <si>
    <t>19</t>
  </si>
  <si>
    <t>564861111</t>
  </si>
  <si>
    <t>Podklad ze štěrkodrtě ŠD tl 200 mm - není výpočet</t>
  </si>
  <si>
    <t>38</t>
  </si>
  <si>
    <t>3465</t>
  </si>
  <si>
    <t>přidáno pod obrubníkem</t>
  </si>
  <si>
    <t>0,30*1300</t>
  </si>
  <si>
    <t>Součet</t>
  </si>
  <si>
    <t>565165121</t>
  </si>
  <si>
    <t>Asfaltový beton vrstva podkladní ACP 16 (obalované kamenivo OKS) tl 80 mm š přes 3 m</t>
  </si>
  <si>
    <t>40</t>
  </si>
  <si>
    <t>577134121</t>
  </si>
  <si>
    <t>Asfaltový beton vrstva obrusná ACO 11 (ABS) tř. I tl 40 mm š přes 3 m z nemodifikovaného asfaltu</t>
  </si>
  <si>
    <t>42</t>
  </si>
  <si>
    <t>5-2</t>
  </si>
  <si>
    <t>Konstrukce dlážděných vjezdů</t>
  </si>
  <si>
    <t>564851111</t>
  </si>
  <si>
    <t>Podklad ze štěrkodrtě ŠD tl 150 mm</t>
  </si>
  <si>
    <t>44</t>
  </si>
  <si>
    <t>23</t>
  </si>
  <si>
    <t>564861111.1</t>
  </si>
  <si>
    <t>Podklad ze štěrkodrtě ŠD tl 200 mm</t>
  </si>
  <si>
    <t>46</t>
  </si>
  <si>
    <t>596212213</t>
  </si>
  <si>
    <t>Kladení zámkové dlažby pozemních komunikací tl 80 mm skupiny A pl přes 300 m2 do lože</t>
  </si>
  <si>
    <t>48</t>
  </si>
  <si>
    <t>25</t>
  </si>
  <si>
    <t>59245020</t>
  </si>
  <si>
    <t>dlažba skladebná betonová 200x100x80mm přírodní</t>
  </si>
  <si>
    <t>50</t>
  </si>
  <si>
    <t>592450061</t>
  </si>
  <si>
    <t>dlažba betonová pro nevidomé tl.8 cm barevná</t>
  </si>
  <si>
    <t>52</t>
  </si>
  <si>
    <t>5-3</t>
  </si>
  <si>
    <t>Konstrukce dlážděného chodníku</t>
  </si>
  <si>
    <t>27</t>
  </si>
  <si>
    <t>54</t>
  </si>
  <si>
    <t>596211113</t>
  </si>
  <si>
    <t>Kladení zámkové dlažby komunikací pro pěší tl 60 mm skupiny A pl přes 300 m2 do lože</t>
  </si>
  <si>
    <t>56</t>
  </si>
  <si>
    <t>29</t>
  </si>
  <si>
    <t>59245018</t>
  </si>
  <si>
    <t>dlažba skladebná betonová 200x100x60mm přírodní</t>
  </si>
  <si>
    <t>58</t>
  </si>
  <si>
    <t>59245006</t>
  </si>
  <si>
    <t>dlažba skladebná betonová pro nevidomé 200x100x60mm barevná</t>
  </si>
  <si>
    <t>60</t>
  </si>
  <si>
    <t>31</t>
  </si>
  <si>
    <t>592000001</t>
  </si>
  <si>
    <t>Umělá vodící linie - betonová drážkovaná dlažba pro nevidomé 200x200mm tl.6cm přírodní - dodávka vč.dopravy</t>
  </si>
  <si>
    <t>62</t>
  </si>
  <si>
    <t>91</t>
  </si>
  <si>
    <t>Doplňující konstrukce a práce pozemních komunikací, letišť a ploch</t>
  </si>
  <si>
    <t>914111111</t>
  </si>
  <si>
    <t>Montáž svislé dopravní značky do velikosti 1 m2 objímkami na sloupek nebo konzolu</t>
  </si>
  <si>
    <t>64</t>
  </si>
  <si>
    <t>33</t>
  </si>
  <si>
    <t>404000001</t>
  </si>
  <si>
    <t>Svislá dopravní značka P2, P4  - dodávka vč.dopravy</t>
  </si>
  <si>
    <t>66</t>
  </si>
  <si>
    <t>914511112</t>
  </si>
  <si>
    <t>Montáž sloupku dopravních značek délky do 3,5 m s betonovým základem a patkou</t>
  </si>
  <si>
    <t>68</t>
  </si>
  <si>
    <t>35</t>
  </si>
  <si>
    <t>40445225</t>
  </si>
  <si>
    <t>sloupek Zn pro dopravní značku D 60mm v 3,5m</t>
  </si>
  <si>
    <t>70</t>
  </si>
  <si>
    <t>915231112</t>
  </si>
  <si>
    <t>Vodorovné dopravní značení přechody pro chodce, šipky, symboly retroreflexní bílý plast</t>
  </si>
  <si>
    <t>72</t>
  </si>
  <si>
    <t>37</t>
  </si>
  <si>
    <t>915621111</t>
  </si>
  <si>
    <t>Předznačení vodorovného plošného značení</t>
  </si>
  <si>
    <t>74</t>
  </si>
  <si>
    <t>916231213</t>
  </si>
  <si>
    <t>Osazení chodníkového obrubníku betonového stojatého s boční opěrou do lože z betonu prostého</t>
  </si>
  <si>
    <t>m</t>
  </si>
  <si>
    <t>76</t>
  </si>
  <si>
    <t>39</t>
  </si>
  <si>
    <t>59217016</t>
  </si>
  <si>
    <t>obrubník betonový chodníkový 1000x80x250mm</t>
  </si>
  <si>
    <t>78</t>
  </si>
  <si>
    <t>916131213</t>
  </si>
  <si>
    <t>Osazení silničního obrubníku betonového stojatého s boční opěrou do lože z betonu prostého</t>
  </si>
  <si>
    <t>80</t>
  </si>
  <si>
    <t>41</t>
  </si>
  <si>
    <t>59217031</t>
  </si>
  <si>
    <t>obrubník betonový silniční 1000x150x250mm</t>
  </si>
  <si>
    <t>82</t>
  </si>
  <si>
    <t>96</t>
  </si>
  <si>
    <t>Bourání konstrukcí</t>
  </si>
  <si>
    <t>966006132</t>
  </si>
  <si>
    <t>Odstranění značek dopravních nebo orientačních se sloupky s betonovými patkami</t>
  </si>
  <si>
    <t>84</t>
  </si>
  <si>
    <t>02 - SO 301 - Vodovo - 02 - SO 301 - Vodovod</t>
  </si>
  <si>
    <t xml:space="preserve">    45 - Podkladní a vedlejší konstrukce kromě vozovek a železničního svršku</t>
  </si>
  <si>
    <t xml:space="preserve">    85 - Potrubí z trub litinových</t>
  </si>
  <si>
    <t xml:space="preserve">    87 - Potrubí z trub plastických a skleněných</t>
  </si>
  <si>
    <t xml:space="preserve">    89 - Ostatní konstrukce</t>
  </si>
  <si>
    <t xml:space="preserve">    99 - Přesun hmot a manipulace se sutí</t>
  </si>
  <si>
    <t>PSV - Práce a dodávky PSV</t>
  </si>
  <si>
    <t xml:space="preserve">    722 - Zdravotechnika - vnitřní vodovod</t>
  </si>
  <si>
    <t>132201202</t>
  </si>
  <si>
    <t>Hloubení rýh š do 2000 mm v hornině tř. 3 objemu do 1000 m3</t>
  </si>
  <si>
    <t>výkop řadu V1 vč.přípojek</t>
  </si>
  <si>
    <t>po odkopání kufru v dopravní části</t>
  </si>
  <si>
    <t>0,80*(1,7-0,5)*(369+98)+0,48</t>
  </si>
  <si>
    <t>rozšíření pro vodoměrné šachty</t>
  </si>
  <si>
    <t>3,6*17</t>
  </si>
  <si>
    <t>161101101</t>
  </si>
  <si>
    <t>Svislé přemístění výkopku z horniny tř. 1 až 4 hl výkopu do 2,5 m</t>
  </si>
  <si>
    <t>50% objemu</t>
  </si>
  <si>
    <t>510*0,50</t>
  </si>
  <si>
    <t>175151101</t>
  </si>
  <si>
    <t>Obsypání potrubí strojně sypaninou bez prohození, uloženou do 3 m</t>
  </si>
  <si>
    <t>obsyp potrubí pískem nebo štěrkopískem</t>
  </si>
  <si>
    <t>0,80*0,20*(369+98)</t>
  </si>
  <si>
    <t>58337302</t>
  </si>
  <si>
    <t>štěrkopísek frakce 0/16</t>
  </si>
  <si>
    <t>174101101</t>
  </si>
  <si>
    <t>Zásyp jam, šachet rýh nebo kolem objektů sypaninou se zhutněním</t>
  </si>
  <si>
    <t>nakoupeným materiálem</t>
  </si>
  <si>
    <t>případné využití výkopové zeminy na zásypy</t>
  </si>
  <si>
    <t>se upřesní při realizaci</t>
  </si>
  <si>
    <t>výkop</t>
  </si>
  <si>
    <t>510</t>
  </si>
  <si>
    <t>méně objem podsypu, obsypu a šachet</t>
  </si>
  <si>
    <t>-37,36-74,72-1,8*17-0,32</t>
  </si>
  <si>
    <t>58331200</t>
  </si>
  <si>
    <t>štěrkopísek netříděný zásypový</t>
  </si>
  <si>
    <t>367*1,7*1,2</t>
  </si>
  <si>
    <t>na zhutnění 20%</t>
  </si>
  <si>
    <t xml:space="preserve">veškerá zemina </t>
  </si>
  <si>
    <t>510*1,7</t>
  </si>
  <si>
    <t>162301101</t>
  </si>
  <si>
    <t>Vodorovné přemístění do 500 m výkopku/sypaniny z horniny tř. 1 až 4</t>
  </si>
  <si>
    <t>přemístění materiálu pro podsypy a obsypy</t>
  </si>
  <si>
    <t>po stavbě k místu upotřebení</t>
  </si>
  <si>
    <t>náhrada přesunu hmot dle 827-1</t>
  </si>
  <si>
    <t>dle ÚRS Praha</t>
  </si>
  <si>
    <t>37,36+74,72</t>
  </si>
  <si>
    <t>45</t>
  </si>
  <si>
    <t>Podkladní a vedlejší konstrukce kromě vozovek a železničního svršku</t>
  </si>
  <si>
    <t>451572111</t>
  </si>
  <si>
    <t>Lože pod potrubí otevřený výkop z kameniva drobného těženého</t>
  </si>
  <si>
    <t>0,80*0,10*(369+98)</t>
  </si>
  <si>
    <t>452313161</t>
  </si>
  <si>
    <t>Podkladní bloky z betonu prostého tř. C 25/30 otevřený výkop</t>
  </si>
  <si>
    <t>452353101</t>
  </si>
  <si>
    <t>Bednění podkladních bloků otevřený výkop</t>
  </si>
  <si>
    <t>pod hydrant</t>
  </si>
  <si>
    <t>0,30*0,50*4</t>
  </si>
  <si>
    <t>85</t>
  </si>
  <si>
    <t>Potrubí z trub litinových</t>
  </si>
  <si>
    <t>857242122</t>
  </si>
  <si>
    <t>Montáž litinových tvarovek jednoosých přírubových otevřený výkop do DN 80</t>
  </si>
  <si>
    <t>koleno s patkou k hydrantu</t>
  </si>
  <si>
    <t>TP-kus k hydrantu</t>
  </si>
  <si>
    <t>55250642</t>
  </si>
  <si>
    <t>koleno přírubové s patkou PP litinové DN 80</t>
  </si>
  <si>
    <t>pro hydrant</t>
  </si>
  <si>
    <t>55252228</t>
  </si>
  <si>
    <t>trouba přírubová TP PN 10/16/25/40 DN 80 dl 500mm</t>
  </si>
  <si>
    <t>857262122</t>
  </si>
  <si>
    <t>Montáž litinových tvarovek jednoosých přírubových otevřený výkop DN 100</t>
  </si>
  <si>
    <t>tvarovka E DN 100</t>
  </si>
  <si>
    <t>na konci trasy (pro napojení na stávající LT 100)</t>
  </si>
  <si>
    <t>55253893</t>
  </si>
  <si>
    <t>tvarovka přírubová s hrdlem z tvárné litiny,práškový epoxid tl 250µm EU-kus DN 100 L130mm</t>
  </si>
  <si>
    <t>857263131</t>
  </si>
  <si>
    <t>Montáž litinových tvarovek odbočných hrdlových otevřený výkop s integrovaným těsněním DN 100</t>
  </si>
  <si>
    <t>hrdlová tvarovka s přírub.odbočkou 100/80</t>
  </si>
  <si>
    <t>k hydrantu</t>
  </si>
  <si>
    <t>55253745</t>
  </si>
  <si>
    <t>tvarovka hrdlová s přírubovou odbočkou z tvárné litiny,práškový epoxid tl.250µm MMA-kus DN 100/80</t>
  </si>
  <si>
    <t>850315121</t>
  </si>
  <si>
    <t>Výřez nebo výsek na potrubí z trub litinových tlakových nebo plastických hmot DN 150</t>
  </si>
  <si>
    <t>napojení na stávající potrubí</t>
  </si>
  <si>
    <t>857312122</t>
  </si>
  <si>
    <t>Montáž litinových tvarovek jednoosých přírubových otevřený výkop DN 150</t>
  </si>
  <si>
    <t>2x příruba jištěná proti posunu</t>
  </si>
  <si>
    <t>5520000R1</t>
  </si>
  <si>
    <t>Příruba jištěná proti posunu DN 150</t>
  </si>
  <si>
    <t>857314122</t>
  </si>
  <si>
    <t>Montáž litinových tvarovek odbočných přírubových otevřený výkop DN 150</t>
  </si>
  <si>
    <t>T kus 150/100</t>
  </si>
  <si>
    <t>napojení na stávající litinové potrubí</t>
  </si>
  <si>
    <t>55253528</t>
  </si>
  <si>
    <t>tvarovka přírubová litinová s přírubovou odbočkou,práškový epoxid tl 250µm T-kus DN 150/100</t>
  </si>
  <si>
    <t>87</t>
  </si>
  <si>
    <t>Potrubí z trub plastických a skleněných</t>
  </si>
  <si>
    <t>871161211</t>
  </si>
  <si>
    <t>Montáž potrubí z PE100 SDR 11 otevřený výkop svařovaných elektrotvarovkou D 32 x 3,0 mm</t>
  </si>
  <si>
    <t>přípojky</t>
  </si>
  <si>
    <t>98,19</t>
  </si>
  <si>
    <t>28613595</t>
  </si>
  <si>
    <t>potrubí dvouvrstvé PE100 s 10% signalizační vrstvou SDR 11 32x3,0 dl 12m</t>
  </si>
  <si>
    <t>877161101</t>
  </si>
  <si>
    <t>Montáž elektrospojek na vodovodním potrubí z PE trub d 32</t>
  </si>
  <si>
    <t>43</t>
  </si>
  <si>
    <t>28615969</t>
  </si>
  <si>
    <t>elektrospojka SDR 11 PE 100 PN 16 D 32mm</t>
  </si>
  <si>
    <t>86</t>
  </si>
  <si>
    <t>877161118</t>
  </si>
  <si>
    <t>Montáž elektrozáslepek na vodovodním potrubí z PE trub d 32</t>
  </si>
  <si>
    <t>88</t>
  </si>
  <si>
    <t>zaslepení přípojek</t>
  </si>
  <si>
    <t>napojení na vnitřní rozvod vody bude uskutečněno později</t>
  </si>
  <si>
    <t>28615020</t>
  </si>
  <si>
    <t>elektrozáslepka SDR 11 PE 100 PN 16 D 32mm</t>
  </si>
  <si>
    <t>90</t>
  </si>
  <si>
    <t>89</t>
  </si>
  <si>
    <t>871251211</t>
  </si>
  <si>
    <t>Montáž potrubí z PE100 SDR 11 otevřený výkop svařovaných elektrotvarovkou D 110 x 10,0 mm</t>
  </si>
  <si>
    <t>-413716578</t>
  </si>
  <si>
    <t>nový vodovod</t>
  </si>
  <si>
    <t>368,60</t>
  </si>
  <si>
    <t>28613116</t>
  </si>
  <si>
    <t>potrubí vodovodní PE100 PN 16 SDR11 6m 12m 100m 110x10,0mm</t>
  </si>
  <si>
    <t>-1202493639</t>
  </si>
  <si>
    <t>368,6*1,015-0,13</t>
  </si>
  <si>
    <t>ztratné 1,5%</t>
  </si>
  <si>
    <t>81</t>
  </si>
  <si>
    <t>877261101</t>
  </si>
  <si>
    <t>Montáž elektrospojek na vodovodním potrubí z PE trub d 110</t>
  </si>
  <si>
    <t>-1756546285</t>
  </si>
  <si>
    <t xml:space="preserve">elektrospojky pro spojení potrubí a kolen </t>
  </si>
  <si>
    <t>32+5*2</t>
  </si>
  <si>
    <t>lemový nákružek + točivá příruba u šoupátek</t>
  </si>
  <si>
    <t>2+2</t>
  </si>
  <si>
    <t>28615975</t>
  </si>
  <si>
    <t>elektrospojka SDR 11 PE 100 PN 16 D 110mm</t>
  </si>
  <si>
    <t>809707262</t>
  </si>
  <si>
    <t>83</t>
  </si>
  <si>
    <t>28653136</t>
  </si>
  <si>
    <t>nákružek lemový PE 100 SDR 11 110mm</t>
  </si>
  <si>
    <t>719786373</t>
  </si>
  <si>
    <t>28654410</t>
  </si>
  <si>
    <t>příruba volná k lemovému nákružku z polypropylénu 110</t>
  </si>
  <si>
    <t>1767312042</t>
  </si>
  <si>
    <t>877261210</t>
  </si>
  <si>
    <t>Montáž kolen do 45° svařovaných na tupo na vodovodním potrubí z PE trub d 110</t>
  </si>
  <si>
    <t>-687650141</t>
  </si>
  <si>
    <t>28614237</t>
  </si>
  <si>
    <t>koleno 15° - 30°  SDR 11 PE 100 PN 16 D 110mm</t>
  </si>
  <si>
    <t>-1391981561</t>
  </si>
  <si>
    <t>877261110</t>
  </si>
  <si>
    <t>Montáž elektrokolen 45° na vodovodním potrubí z PE trub d 110</t>
  </si>
  <si>
    <t>2022643337</t>
  </si>
  <si>
    <t>28614949</t>
  </si>
  <si>
    <t>elektrokoleno 45° PE 100 PN 16 D 110mm</t>
  </si>
  <si>
    <t>1189591827</t>
  </si>
  <si>
    <t>Ostatní konstrukce</t>
  </si>
  <si>
    <t>891241112</t>
  </si>
  <si>
    <t>Montáž vodovodních šoupátek otevřený výkop DN 80 s osazením zemní soupravy</t>
  </si>
  <si>
    <t>92</t>
  </si>
  <si>
    <t>47</t>
  </si>
  <si>
    <t>42221212</t>
  </si>
  <si>
    <t>šoupě přírubové vodovodní krátká stavební dl DN 80 PN 10-16</t>
  </si>
  <si>
    <t>94</t>
  </si>
  <si>
    <t>42291079</t>
  </si>
  <si>
    <t>souprava zemní pro šoupátka DN 65-80mm Rd 2,0m</t>
  </si>
  <si>
    <t>49</t>
  </si>
  <si>
    <t>891261112</t>
  </si>
  <si>
    <t>Montáž vodovodních šoupátek otevřený výkop DN 100 s osazením zemní soupravy</t>
  </si>
  <si>
    <t>98</t>
  </si>
  <si>
    <t>na začátku a na konci trasy</t>
  </si>
  <si>
    <t>42221213</t>
  </si>
  <si>
    <t>šoupě přírubové vodovodní krátká stavební dl DN 100 PN 10-16</t>
  </si>
  <si>
    <t>100</t>
  </si>
  <si>
    <t>51</t>
  </si>
  <si>
    <t>42291080</t>
  </si>
  <si>
    <t>souprava zemní pro šoupátka DN 100-150m Rd 2,0m</t>
  </si>
  <si>
    <t>102</t>
  </si>
  <si>
    <t>899121102</t>
  </si>
  <si>
    <t>Osazení poklopů plastových šoupátkových</t>
  </si>
  <si>
    <t>104</t>
  </si>
  <si>
    <t>53</t>
  </si>
  <si>
    <t>56230633</t>
  </si>
  <si>
    <t>poklop uliční šoupátkový kulatý plastový PA s litinovým víkem</t>
  </si>
  <si>
    <t>106</t>
  </si>
  <si>
    <t>56230636</t>
  </si>
  <si>
    <t>deska podkladová uličního poklopu plastového ventilkového a šoupatového</t>
  </si>
  <si>
    <t>108</t>
  </si>
  <si>
    <t>55</t>
  </si>
  <si>
    <t>891247111</t>
  </si>
  <si>
    <t>Montáž hydrantů podzemních DN 80</t>
  </si>
  <si>
    <t>110</t>
  </si>
  <si>
    <t>42273593</t>
  </si>
  <si>
    <t>hydrant podzemní DN 80 PN 16 dvojitý uzávěr s koulí krycí v 1250mm</t>
  </si>
  <si>
    <t>112</t>
  </si>
  <si>
    <t>57</t>
  </si>
  <si>
    <t>899121103</t>
  </si>
  <si>
    <t>Osazení poklopů plastových hydrantových</t>
  </si>
  <si>
    <t>114</t>
  </si>
  <si>
    <t>56230635</t>
  </si>
  <si>
    <t>poklop uliční hydrantový oválný plastový PA s litinovým víkem</t>
  </si>
  <si>
    <t>116</t>
  </si>
  <si>
    <t>59</t>
  </si>
  <si>
    <t>56230638</t>
  </si>
  <si>
    <t>deska podkladová uličního poklopu plastového hydrantového</t>
  </si>
  <si>
    <t>118</t>
  </si>
  <si>
    <t>891269111</t>
  </si>
  <si>
    <t>Montáž navrtávacích pasů na potrubí z jakýchkoli trub DN 100 s ventilem</t>
  </si>
  <si>
    <t>120</t>
  </si>
  <si>
    <t>61</t>
  </si>
  <si>
    <t>42271414</t>
  </si>
  <si>
    <t>pás navrtávací z tvárné litiny DN 100mm, rozsah (114-119), odbočky 1",5/4",6/4",2"</t>
  </si>
  <si>
    <t>122</t>
  </si>
  <si>
    <t>891319111</t>
  </si>
  <si>
    <t>Montáž navrtávacích pasů na potrubí z jakýchkoli trub DN 150 s ventilem</t>
  </si>
  <si>
    <t>124</t>
  </si>
  <si>
    <t>63</t>
  </si>
  <si>
    <t>42271415</t>
  </si>
  <si>
    <t>pás navrtávací z tvárné litiny DN 150mm, rozsah (168-271), odbočky 1",5/4",6/4",2"</t>
  </si>
  <si>
    <t>126</t>
  </si>
  <si>
    <t>422212121</t>
  </si>
  <si>
    <t>Šoupě pro domovní přípojku DN 50</t>
  </si>
  <si>
    <t>128</t>
  </si>
  <si>
    <t>65</t>
  </si>
  <si>
    <t>42291078</t>
  </si>
  <si>
    <t>souprava zemní pro šoupátka DN 40-50mm Rd 2,0m</t>
  </si>
  <si>
    <t>130</t>
  </si>
  <si>
    <t>899121101</t>
  </si>
  <si>
    <t>Osazení poklopů plastových ventilových</t>
  </si>
  <si>
    <t>132</t>
  </si>
  <si>
    <t>67</t>
  </si>
  <si>
    <t>56230631</t>
  </si>
  <si>
    <t>poklop uliční ventilkový kulatý plastový PA s litinovým víkem</t>
  </si>
  <si>
    <t>134</t>
  </si>
  <si>
    <t>893811163</t>
  </si>
  <si>
    <t>Osazení vodoměrné šachty kruhové z PP samonosné pro běžné zatížení průměru do 1,2 m hloubky do 1,6 m</t>
  </si>
  <si>
    <t>136</t>
  </si>
  <si>
    <t>69</t>
  </si>
  <si>
    <t>56230595</t>
  </si>
  <si>
    <t>šachta vodoměrná samonosná kruhová 1,2/1,6 m</t>
  </si>
  <si>
    <t>138</t>
  </si>
  <si>
    <t>892241111</t>
  </si>
  <si>
    <t>Tlaková zkouška vodou potrubí do 80</t>
  </si>
  <si>
    <t>140</t>
  </si>
  <si>
    <t>71</t>
  </si>
  <si>
    <t>892271111</t>
  </si>
  <si>
    <t>Tlaková zkouška vodou potrubí DN 100 nebo 125</t>
  </si>
  <si>
    <t>142</t>
  </si>
  <si>
    <t>zabezpečení konců při tlakové zkoušce</t>
  </si>
  <si>
    <t>je zabezpečeno nově osazenými armaturani</t>
  </si>
  <si>
    <t>369</t>
  </si>
  <si>
    <t>892233122</t>
  </si>
  <si>
    <t>Proplach a dezinfekce vodovodního potrubí DN do 70</t>
  </si>
  <si>
    <t>144</t>
  </si>
  <si>
    <t>73</t>
  </si>
  <si>
    <t>892273122</t>
  </si>
  <si>
    <t>Proplach a dezinfekce vodovodního potrubí DN od 80 do 125</t>
  </si>
  <si>
    <t>146</t>
  </si>
  <si>
    <t>899721111</t>
  </si>
  <si>
    <t>Signalizační vodič na potrubí do DN 150</t>
  </si>
  <si>
    <t>148</t>
  </si>
  <si>
    <t>369+98</t>
  </si>
  <si>
    <t>75</t>
  </si>
  <si>
    <t>899722112</t>
  </si>
  <si>
    <t>Krytí potrubí z plastů výstražnou fólií z PVC 25 cm</t>
  </si>
  <si>
    <t>150</t>
  </si>
  <si>
    <t>8900000R1</t>
  </si>
  <si>
    <t>Těsněný průchod uložený v chráničce ve stěně vodoměrné šachty</t>
  </si>
  <si>
    <t>152</t>
  </si>
  <si>
    <t>17*2</t>
  </si>
  <si>
    <t>99</t>
  </si>
  <si>
    <t>Přesun hmot a manipulace se sutí</t>
  </si>
  <si>
    <t>77</t>
  </si>
  <si>
    <t>998276101</t>
  </si>
  <si>
    <t>Přesun hmot pro trubní vedení z trub z plastických hmot otevřený výkop</t>
  </si>
  <si>
    <t>154</t>
  </si>
  <si>
    <t>poznámka 1</t>
  </si>
  <si>
    <t>Přesun hmot pro podsypy a obsypy potrubí nakoupeným materiálem je započten v položce 162301101</t>
  </si>
  <si>
    <t>156</t>
  </si>
  <si>
    <t>PSV</t>
  </si>
  <si>
    <t>Práce a dodávky PSV</t>
  </si>
  <si>
    <t>722</t>
  </si>
  <si>
    <t>Zdravotechnika - vnitřní vodovod</t>
  </si>
  <si>
    <t>79</t>
  </si>
  <si>
    <t>722270102</t>
  </si>
  <si>
    <t>Sestava vodoměrová závitová G 1</t>
  </si>
  <si>
    <t>soubor</t>
  </si>
  <si>
    <t>158</t>
  </si>
  <si>
    <t>03 - SO 302 - Plynov - 03 - SO 302 - Plynovod</t>
  </si>
  <si>
    <t xml:space="preserve">    3 - Svislé a kompletní konstrukce</t>
  </si>
  <si>
    <t>M - Práce a dodávky M</t>
  </si>
  <si>
    <t xml:space="preserve">    23-M - Montáže potrubí</t>
  </si>
  <si>
    <t xml:space="preserve">    M99 - Ostatní montážní práce</t>
  </si>
  <si>
    <t>132201102</t>
  </si>
  <si>
    <t>Hloubení rýh š do 600 mm v hornině tř. 3 objemu přes 100 m3</t>
  </si>
  <si>
    <t>výkop plynovodu vč.přípojek</t>
  </si>
  <si>
    <t>0,50*(1,2-0,5)*482</t>
  </si>
  <si>
    <t>0,45*0,70*48+0,18</t>
  </si>
  <si>
    <t>0,50*0,20*482</t>
  </si>
  <si>
    <t>0,45*0,15*48</t>
  </si>
  <si>
    <t>184</t>
  </si>
  <si>
    <t xml:space="preserve">méně objem podsypu, obsypu </t>
  </si>
  <si>
    <t>-26,26-51,44</t>
  </si>
  <si>
    <t>184*1,7</t>
  </si>
  <si>
    <t>26,26+51,44</t>
  </si>
  <si>
    <t>Svislé a kompletní konstrukce</t>
  </si>
  <si>
    <t>3100000R1</t>
  </si>
  <si>
    <t>Pilířek včetně skříňky pro HUP (včetně 2x HUP) -  montáž a dodávka</t>
  </si>
  <si>
    <t>společný pro 2 přípojky</t>
  </si>
  <si>
    <t>3100000R2</t>
  </si>
  <si>
    <t>Pilířek včetně skříňky pro HUP (včetně HUP) -  montáž a dodávka</t>
  </si>
  <si>
    <t>samostatný pro 1 přípojku</t>
  </si>
  <si>
    <t>0,50*0,10*482</t>
  </si>
  <si>
    <t>0,45*0,10*48</t>
  </si>
  <si>
    <t>Signalizační vodič na potrubí do DN150</t>
  </si>
  <si>
    <t>Práce a dodávky M</t>
  </si>
  <si>
    <t>23-M</t>
  </si>
  <si>
    <t>Montáže potrubí</t>
  </si>
  <si>
    <t>230205025</t>
  </si>
  <si>
    <t>Montáž potrubí plastového svařované na tupo nebo elektrospojkou dn 32 mm en 3,0 mm</t>
  </si>
  <si>
    <t>48,25</t>
  </si>
  <si>
    <t>28613921</t>
  </si>
  <si>
    <t>potrubí plynovodní z PE 100+ opláštěné vrstvou z pěnového PE, SDR 11, 32x3,0 mm</t>
  </si>
  <si>
    <t>256</t>
  </si>
  <si>
    <t>230205042</t>
  </si>
  <si>
    <t>Montáž potrubí plastového svařované na tupo nebo elektrospojkou dn 63 mm en 5,8 mm</t>
  </si>
  <si>
    <t>nový plynovod</t>
  </si>
  <si>
    <t>74,67+406,85</t>
  </si>
  <si>
    <t>28613483</t>
  </si>
  <si>
    <t>potrubí plynovodní PE100 SDR 11 návin se signalizační vrstvou 63x5,8mm</t>
  </si>
  <si>
    <t>230205225</t>
  </si>
  <si>
    <t>Montáž trubního dílu PE elektrotvarovky nebo svařovaného na tupo dn 32 mm en 2,0 mm</t>
  </si>
  <si>
    <t>el.objímka u přípojek</t>
  </si>
  <si>
    <t>230205242</t>
  </si>
  <si>
    <t>Montáž trubního dílu PE elektrotvarovky nebo svařovaného na tupo dn 63 mm x 5,7 mm</t>
  </si>
  <si>
    <t xml:space="preserve">navrtávací T-kus s ventilem </t>
  </si>
  <si>
    <t>pro propojení nového a stávajícího plynovodu</t>
  </si>
  <si>
    <t>navrtávací pás - přípojkový T-kus pro přípojky</t>
  </si>
  <si>
    <t>kolena d63</t>
  </si>
  <si>
    <t>2+2+3+1</t>
  </si>
  <si>
    <t>elektrokoleno 90°</t>
  </si>
  <si>
    <t>záslepky</t>
  </si>
  <si>
    <t>28614071</t>
  </si>
  <si>
    <t>tvarovka T-kus navrtávací s ventilem, s odbočkou 360° D 63-63mm</t>
  </si>
  <si>
    <t>28614000</t>
  </si>
  <si>
    <t>tvarovka T-kus navrtávací s odbočkou 360° D 63-32mm</t>
  </si>
  <si>
    <t>pro přípojky k RD d32</t>
  </si>
  <si>
    <t>286000002</t>
  </si>
  <si>
    <t>Koleno PE 100 SDR 11 d63 11°</t>
  </si>
  <si>
    <t>286000003</t>
  </si>
  <si>
    <t>Koleno PE 100 SDR 11 d63 22°</t>
  </si>
  <si>
    <t>286000004</t>
  </si>
  <si>
    <t>Koleno PE 100 SDR 11 d63 30°</t>
  </si>
  <si>
    <t>286000005</t>
  </si>
  <si>
    <t>Koleno PE 100 SDR 11 d63 60°</t>
  </si>
  <si>
    <t>28614946</t>
  </si>
  <si>
    <t>elektrokoleno 45° PE 100 PN 16 D 63mm</t>
  </si>
  <si>
    <t>28615023</t>
  </si>
  <si>
    <t>elektrozáslepka SDR 11 PE 100 PN 16 D 63mm</t>
  </si>
  <si>
    <t>230220001</t>
  </si>
  <si>
    <t>Montáž zemní soupravy pro šoupátka ON 13 6580</t>
  </si>
  <si>
    <t>42291058</t>
  </si>
  <si>
    <t>souprava zemní pro navrtávací pas s kohoutem Rd 2,0m</t>
  </si>
  <si>
    <t>230220006</t>
  </si>
  <si>
    <t>Montáž litinového poklopu</t>
  </si>
  <si>
    <t>2302000R1</t>
  </si>
  <si>
    <t>Propoj PE potrubí pomocí navrtávacího zařízení d63</t>
  </si>
  <si>
    <t>2302000R2</t>
  </si>
  <si>
    <t>Výřez PE potrubí d63 do 5m</t>
  </si>
  <si>
    <t>pro rušení stávajícího potrubí v dl.63m</t>
  </si>
  <si>
    <t>potrubí bude zkráceno o dva metry z každé strany</t>
  </si>
  <si>
    <t>a zaslepeno</t>
  </si>
  <si>
    <t>230230016</t>
  </si>
  <si>
    <t>Hlavní tlaková zkouška vzduchem 0,6 MPa DN 50</t>
  </si>
  <si>
    <t>230230076</t>
  </si>
  <si>
    <t>Čištění potrubí PN 38 6416 DN 200</t>
  </si>
  <si>
    <t>M99</t>
  </si>
  <si>
    <t>Ostatní montážní práce</t>
  </si>
  <si>
    <t>990000001</t>
  </si>
  <si>
    <t>Odplynění potrubí při demontážích</t>
  </si>
  <si>
    <t>kpl</t>
  </si>
  <si>
    <t>990000002</t>
  </si>
  <si>
    <t>Odvzdušnění potrubí při vpuštění plynu</t>
  </si>
  <si>
    <t>990000003</t>
  </si>
  <si>
    <t>Měření a vyhodnocení vzorku z potrubí při odplynění a odvzdušnění</t>
  </si>
  <si>
    <t>990000004</t>
  </si>
  <si>
    <t>Výchozí revize a zpráva</t>
  </si>
  <si>
    <t>990000005</t>
  </si>
  <si>
    <t>Zpracování dokumentace pro závěrečné přejímací řízení</t>
  </si>
  <si>
    <t>990000006</t>
  </si>
  <si>
    <t>Účast provozovatele při pracích pod tlakem a vpuštění plynu</t>
  </si>
  <si>
    <t>990000007</t>
  </si>
  <si>
    <t>Ostatní práce nutné pro přepojení dodávky plynu a zprovoznění - uvolnění potrubí</t>
  </si>
  <si>
    <t>04 - SO 303 - Dešťov - 04 - SO 303 - Dešťová kan...</t>
  </si>
  <si>
    <t>výkop pro stoky D1, D2, D3 vč.přípojek k UV</t>
  </si>
  <si>
    <t>0,85*(2-0,5)*(545+63)</t>
  </si>
  <si>
    <t>dohloubení v místě DŠ5</t>
  </si>
  <si>
    <t>0,85*3/2*102</t>
  </si>
  <si>
    <t>rozšíření pro šachty</t>
  </si>
  <si>
    <t>3*18+9+1,75</t>
  </si>
  <si>
    <t>151101102</t>
  </si>
  <si>
    <t>Zřízení příložného pažení a rozepření stěn rýh hl do 4 m</t>
  </si>
  <si>
    <t>v místě DŠ5</t>
  </si>
  <si>
    <t>(1,5+4,5)/2*102*2</t>
  </si>
  <si>
    <t>ostatní výkopy jsou do hl.cca 1,5</t>
  </si>
  <si>
    <t>pažení se neuvažuje</t>
  </si>
  <si>
    <t>151101112</t>
  </si>
  <si>
    <t>Odstranění příložného pažení a rozepření stěn rýh hl do 4 m</t>
  </si>
  <si>
    <t>(1,5+4,5)/2*0,85*102-0,1</t>
  </si>
  <si>
    <t>(970-260)*0,50</t>
  </si>
  <si>
    <t>970</t>
  </si>
  <si>
    <t>-78-225-25</t>
  </si>
  <si>
    <t>642*1,7*1,2</t>
  </si>
  <si>
    <t>162301102</t>
  </si>
  <si>
    <t>Vodorovné přemístění do 1000 m výkopku/sypaniny z horniny tř. 1 až 4</t>
  </si>
  <si>
    <t>78+181</t>
  </si>
  <si>
    <t>0,85*0,15*608+0,48</t>
  </si>
  <si>
    <t>452112111</t>
  </si>
  <si>
    <t>Osazení betonových prstenců nebo rámů v do 100 mm</t>
  </si>
  <si>
    <t>pro šachty</t>
  </si>
  <si>
    <t>10+1+3+1+3+3+5+2</t>
  </si>
  <si>
    <t>59224184</t>
  </si>
  <si>
    <t>prstenec šachtový vyrovnávací betonový 625x120x40mm</t>
  </si>
  <si>
    <t>59224185</t>
  </si>
  <si>
    <t>prstenec šachtový vyrovnávací betonový 625x120x60mm</t>
  </si>
  <si>
    <t>59224176</t>
  </si>
  <si>
    <t>prstenec šachtový vyrovnávací betonový 625x120x80mm</t>
  </si>
  <si>
    <t>59224187</t>
  </si>
  <si>
    <t>prstenec šachtový vyrovnávací betonový 625x120x100mm</t>
  </si>
  <si>
    <t>871310320</t>
  </si>
  <si>
    <t>Montáž kanalizačního potrubí hladkého plnostěnného SN 12 z polypropylenu DN 150</t>
  </si>
  <si>
    <t>přípojky k vpustím</t>
  </si>
  <si>
    <t>62,79</t>
  </si>
  <si>
    <t>286140971</t>
  </si>
  <si>
    <t>trubka kanalizační plnostěnná PP vnitřní průměr 150mm, dl. 3m SN12</t>
  </si>
  <si>
    <t>871370320</t>
  </si>
  <si>
    <t>Montáž kanalizačního potrubí hladkého plnostěnného SN 12 z polypropylenu DN 300</t>
  </si>
  <si>
    <t>Stoka D1, D2, D3</t>
  </si>
  <si>
    <t>349,17+69,90+125,12</t>
  </si>
  <si>
    <t>286141331</t>
  </si>
  <si>
    <t>trubka kanalizační plnostěnná PP vnitřní průměr 300mm, dl. 6m SN12</t>
  </si>
  <si>
    <t>877370320</t>
  </si>
  <si>
    <t>Montáž odboček na kanalizačním potrubí z PP trub hladkých plnostěnných DN 300</t>
  </si>
  <si>
    <t>odbočky 300/150 k vpustím</t>
  </si>
  <si>
    <t>286173621</t>
  </si>
  <si>
    <t>odbočka kanalizace PP plnostěnné DN 300/160 45°</t>
  </si>
  <si>
    <t>8990000R1</t>
  </si>
  <si>
    <t>Vyčištění potrubí po pokládce, provedení zkoušky průchodnosti kanalizace</t>
  </si>
  <si>
    <t>545+63</t>
  </si>
  <si>
    <t>894414111</t>
  </si>
  <si>
    <t>Osazení železobetonových dílců pro šachty skruží základových (dno)</t>
  </si>
  <si>
    <t>592243371</t>
  </si>
  <si>
    <t>dno betonové šachty kanalizační přímé TBZ-Q.1 100/525 (463) KOM tl.15cm</t>
  </si>
  <si>
    <t>28617480</t>
  </si>
  <si>
    <t>vložka šachtová kanalizace PP korugované DN 150</t>
  </si>
  <si>
    <t>do prefabrikovaného dna při výrobě</t>
  </si>
  <si>
    <t>pro odbočku k vpustím</t>
  </si>
  <si>
    <t>28617483</t>
  </si>
  <si>
    <t>vložka šachtová kanalizace PP korugované DN 300</t>
  </si>
  <si>
    <t>21+5+9</t>
  </si>
  <si>
    <t>894411311</t>
  </si>
  <si>
    <t>Osazení železobetonových dílců pro šachty skruží rovných</t>
  </si>
  <si>
    <t>1+5+11+3+3+1+4</t>
  </si>
  <si>
    <t>59224162</t>
  </si>
  <si>
    <t>skruž kanalizační s ocelovými stupadly 100 x 100 x 12 cm</t>
  </si>
  <si>
    <t>59224161</t>
  </si>
  <si>
    <t>skruž kanalizační s ocelovými stupadly 100 x 50 x 12 cm</t>
  </si>
  <si>
    <t>59224160</t>
  </si>
  <si>
    <t>skruž kanalizační s ocelovými stupadly 100 x 25 x 12 cm</t>
  </si>
  <si>
    <t>894412411</t>
  </si>
  <si>
    <t>Osazení železobetonových dílců pro šachty skruží přechodových</t>
  </si>
  <si>
    <t>59224168</t>
  </si>
  <si>
    <t>skruž betonová přechodová 62,5/100x60x12 cm, stupadla poplastovaná kapsová</t>
  </si>
  <si>
    <t>894414211</t>
  </si>
  <si>
    <t>Osazení železobetonových dílců pro šachty desek zákrytových</t>
  </si>
  <si>
    <t>10+3+5</t>
  </si>
  <si>
    <t>59224315</t>
  </si>
  <si>
    <t>deska betonová zákrytová pro kruhové šachty 100/62,5 x 16,5 cm</t>
  </si>
  <si>
    <t>59224348</t>
  </si>
  <si>
    <t>těsnění elastomerové pro spojení šachetních dílů DN 1000</t>
  </si>
  <si>
    <t>28+9+10</t>
  </si>
  <si>
    <t>899104112</t>
  </si>
  <si>
    <t>Osazení poklopů litinových nebo ocelových včetně rámů pro třídu zatížení D400</t>
  </si>
  <si>
    <t>pro kanalizační šachty</t>
  </si>
  <si>
    <t>55241031</t>
  </si>
  <si>
    <t>poklop šachtový třída D 400, kruhový s ventilací</t>
  </si>
  <si>
    <t>Montáž a dodávka uliční vpusti vč.pojížděné mříže D400 vč.potřebných zemních prací</t>
  </si>
  <si>
    <t>899722114</t>
  </si>
  <si>
    <t>Krytí potrubí z plastů výstražnou fólií z PVC 40 cm</t>
  </si>
  <si>
    <t>Přesun hmot pro podsypy a obsypy potrubí nakoupeným materiálem je započten v položce 162301102</t>
  </si>
  <si>
    <t>06 - Vedlejší náklad - 06 - Vedlejší náklady</t>
  </si>
  <si>
    <t>VRN - Vedlejší rozpočtové náklady</t>
  </si>
  <si>
    <t>VRN</t>
  </si>
  <si>
    <t>Vedlejší rozpočtové náklady</t>
  </si>
  <si>
    <t>0100000R1</t>
  </si>
  <si>
    <t>Výškové a polohové vytýčení všech inženýrských sítí na staveništi a jejich ověření u správců</t>
  </si>
  <si>
    <t>kč</t>
  </si>
  <si>
    <t>0100000R2</t>
  </si>
  <si>
    <t>Vytýčení základních směrových a výškových bodů stavby</t>
  </si>
  <si>
    <t>0100000R3</t>
  </si>
  <si>
    <t>Zaměření skutečného provedení stavby</t>
  </si>
  <si>
    <t>0130000R2</t>
  </si>
  <si>
    <t>Dokumentace skutečného provedení stavby</t>
  </si>
  <si>
    <t>0300000R1</t>
  </si>
  <si>
    <t>Zařízení staveniště - vybavení (buňky, TOI), zabezpečení, zrušení staveniště, připojení na inženýrské sítě</t>
  </si>
  <si>
    <t>0300000R2</t>
  </si>
  <si>
    <t>Dopravní opatření po dobu výstavby vč.projednání</t>
  </si>
  <si>
    <t>0300000R3</t>
  </si>
  <si>
    <t>Úklid dokončené stavby a okolí</t>
  </si>
  <si>
    <t>0300000R4</t>
  </si>
  <si>
    <t>Čištění veřejných komunikací po dobu výstavby</t>
  </si>
  <si>
    <t>0400000R2</t>
  </si>
  <si>
    <t>Zkoušky hutnění konstrukce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</si>
</sst>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0"/>
      <c r="AQ5" s="20"/>
      <c r="AR5" s="18"/>
      <c r="BE5" s="235" t="s">
        <v>15</v>
      </c>
      <c r="BS5" s="15" t="s">
        <v>6</v>
      </c>
    </row>
    <row r="6" spans="1:74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0"/>
      <c r="AQ6" s="20"/>
      <c r="AR6" s="18"/>
      <c r="BE6" s="236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6"/>
      <c r="BS7" s="15" t="s">
        <v>6</v>
      </c>
    </row>
    <row r="8" spans="1:74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6"/>
      <c r="BS8" s="15" t="s">
        <v>6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6"/>
      <c r="BS9" s="15" t="s">
        <v>6</v>
      </c>
    </row>
    <row r="10" spans="1:74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36"/>
      <c r="BS10" s="15" t="s">
        <v>6</v>
      </c>
    </row>
    <row r="11" spans="1:74" ht="18.399999999999999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36"/>
      <c r="BS11" s="15" t="s">
        <v>6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6"/>
      <c r="BS12" s="15" t="s">
        <v>6</v>
      </c>
    </row>
    <row r="13" spans="1:74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236"/>
      <c r="BS13" s="15" t="s">
        <v>6</v>
      </c>
    </row>
    <row r="14" spans="1:74" ht="11.25">
      <c r="B14" s="19"/>
      <c r="C14" s="20"/>
      <c r="D14" s="20"/>
      <c r="E14" s="258" t="s">
        <v>28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236"/>
      <c r="BS14" s="15" t="s">
        <v>6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6"/>
      <c r="BS15" s="15" t="s">
        <v>4</v>
      </c>
    </row>
    <row r="16" spans="1:74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36"/>
      <c r="BS16" s="15" t="s">
        <v>4</v>
      </c>
    </row>
    <row r="17" spans="2:7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36"/>
      <c r="BS17" s="15" t="s">
        <v>30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6"/>
      <c r="BS18" s="15" t="s">
        <v>6</v>
      </c>
    </row>
    <row r="19" spans="2:7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36"/>
      <c r="BS19" s="15" t="s">
        <v>6</v>
      </c>
    </row>
    <row r="20" spans="2:7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36"/>
      <c r="BS20" s="15" t="s">
        <v>30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6"/>
    </row>
    <row r="22" spans="2:7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6"/>
    </row>
    <row r="23" spans="2:71" ht="16.5" customHeight="1">
      <c r="B23" s="19"/>
      <c r="C23" s="20"/>
      <c r="D23" s="20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0"/>
      <c r="AP23" s="20"/>
      <c r="AQ23" s="20"/>
      <c r="AR23" s="18"/>
      <c r="BE23" s="236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6"/>
    </row>
    <row r="25" spans="2:7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6"/>
    </row>
    <row r="26" spans="2:71" s="1" customFormat="1" ht="25.9" customHeight="1"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7">
        <f>ROUND(AG54,2)</f>
        <v>0</v>
      </c>
      <c r="AL26" s="238"/>
      <c r="AM26" s="238"/>
      <c r="AN26" s="238"/>
      <c r="AO26" s="238"/>
      <c r="AP26" s="33"/>
      <c r="AQ26" s="33"/>
      <c r="AR26" s="36"/>
      <c r="BE26" s="236"/>
    </row>
    <row r="27" spans="2:71" s="1" customFormat="1" ht="6.95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6"/>
    </row>
    <row r="28" spans="2:71" s="1" customFormat="1" ht="11.2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1" t="s">
        <v>34</v>
      </c>
      <c r="M28" s="261"/>
      <c r="N28" s="261"/>
      <c r="O28" s="261"/>
      <c r="P28" s="261"/>
      <c r="Q28" s="33"/>
      <c r="R28" s="33"/>
      <c r="S28" s="33"/>
      <c r="T28" s="33"/>
      <c r="U28" s="33"/>
      <c r="V28" s="33"/>
      <c r="W28" s="261" t="s">
        <v>35</v>
      </c>
      <c r="X28" s="261"/>
      <c r="Y28" s="261"/>
      <c r="Z28" s="261"/>
      <c r="AA28" s="261"/>
      <c r="AB28" s="261"/>
      <c r="AC28" s="261"/>
      <c r="AD28" s="261"/>
      <c r="AE28" s="261"/>
      <c r="AF28" s="33"/>
      <c r="AG28" s="33"/>
      <c r="AH28" s="33"/>
      <c r="AI28" s="33"/>
      <c r="AJ28" s="33"/>
      <c r="AK28" s="261" t="s">
        <v>36</v>
      </c>
      <c r="AL28" s="261"/>
      <c r="AM28" s="261"/>
      <c r="AN28" s="261"/>
      <c r="AO28" s="261"/>
      <c r="AP28" s="33"/>
      <c r="AQ28" s="33"/>
      <c r="AR28" s="36"/>
      <c r="BE28" s="236"/>
    </row>
    <row r="29" spans="2:71" s="2" customFormat="1" ht="14.45" customHeight="1">
      <c r="B29" s="37"/>
      <c r="C29" s="38"/>
      <c r="D29" s="27" t="s">
        <v>37</v>
      </c>
      <c r="E29" s="38"/>
      <c r="F29" s="27" t="s">
        <v>38</v>
      </c>
      <c r="G29" s="38"/>
      <c r="H29" s="38"/>
      <c r="I29" s="38"/>
      <c r="J29" s="38"/>
      <c r="K29" s="38"/>
      <c r="L29" s="262">
        <v>0.21</v>
      </c>
      <c r="M29" s="234"/>
      <c r="N29" s="234"/>
      <c r="O29" s="234"/>
      <c r="P29" s="234"/>
      <c r="Q29" s="38"/>
      <c r="R29" s="38"/>
      <c r="S29" s="38"/>
      <c r="T29" s="38"/>
      <c r="U29" s="38"/>
      <c r="V29" s="38"/>
      <c r="W29" s="233">
        <f>ROUND(AZ54,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8"/>
      <c r="AG29" s="38"/>
      <c r="AH29" s="38"/>
      <c r="AI29" s="38"/>
      <c r="AJ29" s="38"/>
      <c r="AK29" s="233">
        <f>ROUND(AV54, 2)</f>
        <v>0</v>
      </c>
      <c r="AL29" s="234"/>
      <c r="AM29" s="234"/>
      <c r="AN29" s="234"/>
      <c r="AO29" s="234"/>
      <c r="AP29" s="38"/>
      <c r="AQ29" s="38"/>
      <c r="AR29" s="39"/>
      <c r="BE29" s="236"/>
    </row>
    <row r="30" spans="2:71" s="2" customFormat="1" ht="14.45" customHeight="1">
      <c r="B30" s="37"/>
      <c r="C30" s="38"/>
      <c r="D30" s="38"/>
      <c r="E30" s="38"/>
      <c r="F30" s="27" t="s">
        <v>39</v>
      </c>
      <c r="G30" s="38"/>
      <c r="H30" s="38"/>
      <c r="I30" s="38"/>
      <c r="J30" s="38"/>
      <c r="K30" s="38"/>
      <c r="L30" s="262">
        <v>0.15</v>
      </c>
      <c r="M30" s="234"/>
      <c r="N30" s="234"/>
      <c r="O30" s="234"/>
      <c r="P30" s="234"/>
      <c r="Q30" s="38"/>
      <c r="R30" s="38"/>
      <c r="S30" s="38"/>
      <c r="T30" s="38"/>
      <c r="U30" s="38"/>
      <c r="V30" s="38"/>
      <c r="W30" s="233">
        <f>ROUND(BA54,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8"/>
      <c r="AG30" s="38"/>
      <c r="AH30" s="38"/>
      <c r="AI30" s="38"/>
      <c r="AJ30" s="38"/>
      <c r="AK30" s="233">
        <f>ROUND(AW54, 2)</f>
        <v>0</v>
      </c>
      <c r="AL30" s="234"/>
      <c r="AM30" s="234"/>
      <c r="AN30" s="234"/>
      <c r="AO30" s="234"/>
      <c r="AP30" s="38"/>
      <c r="AQ30" s="38"/>
      <c r="AR30" s="39"/>
      <c r="BE30" s="236"/>
    </row>
    <row r="31" spans="2:71" s="2" customFormat="1" ht="14.45" hidden="1" customHeight="1">
      <c r="B31" s="37"/>
      <c r="C31" s="38"/>
      <c r="D31" s="38"/>
      <c r="E31" s="38"/>
      <c r="F31" s="27" t="s">
        <v>40</v>
      </c>
      <c r="G31" s="38"/>
      <c r="H31" s="38"/>
      <c r="I31" s="38"/>
      <c r="J31" s="38"/>
      <c r="K31" s="38"/>
      <c r="L31" s="262">
        <v>0.21</v>
      </c>
      <c r="M31" s="234"/>
      <c r="N31" s="234"/>
      <c r="O31" s="234"/>
      <c r="P31" s="234"/>
      <c r="Q31" s="38"/>
      <c r="R31" s="38"/>
      <c r="S31" s="38"/>
      <c r="T31" s="38"/>
      <c r="U31" s="38"/>
      <c r="V31" s="38"/>
      <c r="W31" s="233">
        <f>ROUND(BB54, 2)</f>
        <v>0</v>
      </c>
      <c r="X31" s="234"/>
      <c r="Y31" s="234"/>
      <c r="Z31" s="234"/>
      <c r="AA31" s="234"/>
      <c r="AB31" s="234"/>
      <c r="AC31" s="234"/>
      <c r="AD31" s="234"/>
      <c r="AE31" s="234"/>
      <c r="AF31" s="38"/>
      <c r="AG31" s="38"/>
      <c r="AH31" s="38"/>
      <c r="AI31" s="38"/>
      <c r="AJ31" s="38"/>
      <c r="AK31" s="233">
        <v>0</v>
      </c>
      <c r="AL31" s="234"/>
      <c r="AM31" s="234"/>
      <c r="AN31" s="234"/>
      <c r="AO31" s="234"/>
      <c r="AP31" s="38"/>
      <c r="AQ31" s="38"/>
      <c r="AR31" s="39"/>
      <c r="BE31" s="236"/>
    </row>
    <row r="32" spans="2:71" s="2" customFormat="1" ht="14.45" hidden="1" customHeight="1">
      <c r="B32" s="37"/>
      <c r="C32" s="38"/>
      <c r="D32" s="38"/>
      <c r="E32" s="38"/>
      <c r="F32" s="27" t="s">
        <v>41</v>
      </c>
      <c r="G32" s="38"/>
      <c r="H32" s="38"/>
      <c r="I32" s="38"/>
      <c r="J32" s="38"/>
      <c r="K32" s="38"/>
      <c r="L32" s="262">
        <v>0.15</v>
      </c>
      <c r="M32" s="234"/>
      <c r="N32" s="234"/>
      <c r="O32" s="234"/>
      <c r="P32" s="234"/>
      <c r="Q32" s="38"/>
      <c r="R32" s="38"/>
      <c r="S32" s="38"/>
      <c r="T32" s="38"/>
      <c r="U32" s="38"/>
      <c r="V32" s="38"/>
      <c r="W32" s="233">
        <f>ROUND(BC54, 2)</f>
        <v>0</v>
      </c>
      <c r="X32" s="234"/>
      <c r="Y32" s="234"/>
      <c r="Z32" s="234"/>
      <c r="AA32" s="234"/>
      <c r="AB32" s="234"/>
      <c r="AC32" s="234"/>
      <c r="AD32" s="234"/>
      <c r="AE32" s="234"/>
      <c r="AF32" s="38"/>
      <c r="AG32" s="38"/>
      <c r="AH32" s="38"/>
      <c r="AI32" s="38"/>
      <c r="AJ32" s="38"/>
      <c r="AK32" s="233">
        <v>0</v>
      </c>
      <c r="AL32" s="234"/>
      <c r="AM32" s="234"/>
      <c r="AN32" s="234"/>
      <c r="AO32" s="234"/>
      <c r="AP32" s="38"/>
      <c r="AQ32" s="38"/>
      <c r="AR32" s="39"/>
      <c r="BE32" s="236"/>
    </row>
    <row r="33" spans="2:57" s="2" customFormat="1" ht="14.45" hidden="1" customHeight="1">
      <c r="B33" s="37"/>
      <c r="C33" s="38"/>
      <c r="D33" s="38"/>
      <c r="E33" s="38"/>
      <c r="F33" s="27" t="s">
        <v>42</v>
      </c>
      <c r="G33" s="38"/>
      <c r="H33" s="38"/>
      <c r="I33" s="38"/>
      <c r="J33" s="38"/>
      <c r="K33" s="38"/>
      <c r="L33" s="262">
        <v>0</v>
      </c>
      <c r="M33" s="234"/>
      <c r="N33" s="234"/>
      <c r="O33" s="234"/>
      <c r="P33" s="234"/>
      <c r="Q33" s="38"/>
      <c r="R33" s="38"/>
      <c r="S33" s="38"/>
      <c r="T33" s="38"/>
      <c r="U33" s="38"/>
      <c r="V33" s="38"/>
      <c r="W33" s="233">
        <f>ROUND(BD54,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8"/>
      <c r="AG33" s="38"/>
      <c r="AH33" s="38"/>
      <c r="AI33" s="38"/>
      <c r="AJ33" s="38"/>
      <c r="AK33" s="233">
        <v>0</v>
      </c>
      <c r="AL33" s="234"/>
      <c r="AM33" s="234"/>
      <c r="AN33" s="234"/>
      <c r="AO33" s="234"/>
      <c r="AP33" s="38"/>
      <c r="AQ33" s="38"/>
      <c r="AR33" s="39"/>
      <c r="BE33" s="236"/>
    </row>
    <row r="34" spans="2:57" s="1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6"/>
    </row>
    <row r="35" spans="2:57" s="1" customFormat="1" ht="25.9" customHeight="1"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39" t="s">
        <v>45</v>
      </c>
      <c r="Y35" s="240"/>
      <c r="Z35" s="240"/>
      <c r="AA35" s="240"/>
      <c r="AB35" s="240"/>
      <c r="AC35" s="42"/>
      <c r="AD35" s="42"/>
      <c r="AE35" s="42"/>
      <c r="AF35" s="42"/>
      <c r="AG35" s="42"/>
      <c r="AH35" s="42"/>
      <c r="AI35" s="42"/>
      <c r="AJ35" s="42"/>
      <c r="AK35" s="241">
        <f>SUM(AK26:AK33)</f>
        <v>0</v>
      </c>
      <c r="AL35" s="240"/>
      <c r="AM35" s="240"/>
      <c r="AN35" s="240"/>
      <c r="AO35" s="242"/>
      <c r="AP35" s="40"/>
      <c r="AQ35" s="40"/>
      <c r="AR35" s="36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6.95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57" s="1" customFormat="1" ht="6.95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57" s="1" customFormat="1" ht="24.95" customHeight="1">
      <c r="B42" s="32"/>
      <c r="C42" s="21" t="s">
        <v>46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57" s="1" customFormat="1" ht="6.95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57" s="1" customFormat="1" ht="12" customHeight="1">
      <c r="B44" s="32"/>
      <c r="C44" s="27" t="s">
        <v>13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IMPORT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57" s="3" customFormat="1" ht="36.950000000000003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252" t="str">
        <f>K6</f>
        <v>Rozpočet Dřetovice upravený dle skutečných požadavků</v>
      </c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50"/>
      <c r="AQ45" s="50"/>
      <c r="AR45" s="51"/>
    </row>
    <row r="46" spans="2:57" s="1" customFormat="1" ht="6.95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57" s="1" customFormat="1" ht="12" customHeight="1">
      <c r="B47" s="32"/>
      <c r="C47" s="27" t="s">
        <v>20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22</v>
      </c>
      <c r="AJ47" s="33"/>
      <c r="AK47" s="33"/>
      <c r="AL47" s="33"/>
      <c r="AM47" s="254" t="str">
        <f>IF(AN8= "","",AN8)</f>
        <v>9. 7. 2019</v>
      </c>
      <c r="AN47" s="254"/>
      <c r="AO47" s="33"/>
      <c r="AP47" s="33"/>
      <c r="AQ47" s="33"/>
      <c r="AR47" s="36"/>
    </row>
    <row r="48" spans="2:57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3.7" customHeight="1">
      <c r="B49" s="32"/>
      <c r="C49" s="27" t="s">
        <v>24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29</v>
      </c>
      <c r="AJ49" s="33"/>
      <c r="AK49" s="33"/>
      <c r="AL49" s="33"/>
      <c r="AM49" s="250" t="str">
        <f>IF(E17="","",E17)</f>
        <v xml:space="preserve"> </v>
      </c>
      <c r="AN49" s="251"/>
      <c r="AO49" s="251"/>
      <c r="AP49" s="251"/>
      <c r="AQ49" s="33"/>
      <c r="AR49" s="36"/>
      <c r="AS49" s="244" t="s">
        <v>47</v>
      </c>
      <c r="AT49" s="245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1" s="1" customFormat="1" ht="13.7" customHeight="1">
      <c r="B50" s="32"/>
      <c r="C50" s="27" t="s">
        <v>27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31</v>
      </c>
      <c r="AJ50" s="33"/>
      <c r="AK50" s="33"/>
      <c r="AL50" s="33"/>
      <c r="AM50" s="250" t="str">
        <f>IF(E20="","",E20)</f>
        <v xml:space="preserve"> </v>
      </c>
      <c r="AN50" s="251"/>
      <c r="AO50" s="251"/>
      <c r="AP50" s="251"/>
      <c r="AQ50" s="33"/>
      <c r="AR50" s="36"/>
      <c r="AS50" s="246"/>
      <c r="AT50" s="247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1" customFormat="1" ht="10.9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48"/>
      <c r="AT51" s="249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1" s="1" customFormat="1" ht="29.25" customHeight="1">
      <c r="B52" s="32"/>
      <c r="C52" s="271" t="s">
        <v>48</v>
      </c>
      <c r="D52" s="264"/>
      <c r="E52" s="264"/>
      <c r="F52" s="264"/>
      <c r="G52" s="264"/>
      <c r="H52" s="60"/>
      <c r="I52" s="263" t="s">
        <v>49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6" t="s">
        <v>50</v>
      </c>
      <c r="AH52" s="264"/>
      <c r="AI52" s="264"/>
      <c r="AJ52" s="264"/>
      <c r="AK52" s="264"/>
      <c r="AL52" s="264"/>
      <c r="AM52" s="264"/>
      <c r="AN52" s="263" t="s">
        <v>51</v>
      </c>
      <c r="AO52" s="264"/>
      <c r="AP52" s="265"/>
      <c r="AQ52" s="61" t="s">
        <v>52</v>
      </c>
      <c r="AR52" s="36"/>
      <c r="AS52" s="62" t="s">
        <v>53</v>
      </c>
      <c r="AT52" s="63" t="s">
        <v>54</v>
      </c>
      <c r="AU52" s="63" t="s">
        <v>55</v>
      </c>
      <c r="AV52" s="63" t="s">
        <v>56</v>
      </c>
      <c r="AW52" s="63" t="s">
        <v>57</v>
      </c>
      <c r="AX52" s="63" t="s">
        <v>58</v>
      </c>
      <c r="AY52" s="63" t="s">
        <v>59</v>
      </c>
      <c r="AZ52" s="63" t="s">
        <v>60</v>
      </c>
      <c r="BA52" s="63" t="s">
        <v>61</v>
      </c>
      <c r="BB52" s="63" t="s">
        <v>62</v>
      </c>
      <c r="BC52" s="63" t="s">
        <v>63</v>
      </c>
      <c r="BD52" s="64" t="s">
        <v>64</v>
      </c>
    </row>
    <row r="53" spans="1:91" s="1" customFormat="1" ht="10.9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1" s="4" customFormat="1" ht="32.450000000000003" customHeight="1">
      <c r="B54" s="68"/>
      <c r="C54" s="69" t="s">
        <v>65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69">
        <f>ROUND(SUM(AG55:AG59),2)</f>
        <v>0</v>
      </c>
      <c r="AH54" s="269"/>
      <c r="AI54" s="269"/>
      <c r="AJ54" s="269"/>
      <c r="AK54" s="269"/>
      <c r="AL54" s="269"/>
      <c r="AM54" s="269"/>
      <c r="AN54" s="270">
        <f t="shared" ref="AN54:AN59" si="0">SUM(AG54,AT54)</f>
        <v>0</v>
      </c>
      <c r="AO54" s="270"/>
      <c r="AP54" s="270"/>
      <c r="AQ54" s="72" t="s">
        <v>1</v>
      </c>
      <c r="AR54" s="73"/>
      <c r="AS54" s="74">
        <f>ROUND(SUM(AS55:AS59),2)</f>
        <v>0</v>
      </c>
      <c r="AT54" s="75">
        <f t="shared" ref="AT54:AT59" si="1">ROUND(SUM(AV54:AW54),2)</f>
        <v>0</v>
      </c>
      <c r="AU54" s="76">
        <f>ROUND(SUM(AU55:AU59),5)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ROUND(SUM(AZ55:AZ59),2)</f>
        <v>0</v>
      </c>
      <c r="BA54" s="75">
        <f>ROUND(SUM(BA55:BA59),2)</f>
        <v>0</v>
      </c>
      <c r="BB54" s="75">
        <f>ROUND(SUM(BB55:BB59),2)</f>
        <v>0</v>
      </c>
      <c r="BC54" s="75">
        <f>ROUND(SUM(BC55:BC59),2)</f>
        <v>0</v>
      </c>
      <c r="BD54" s="77">
        <f>ROUND(SUM(BD55:BD59),2)</f>
        <v>0</v>
      </c>
      <c r="BS54" s="78" t="s">
        <v>66</v>
      </c>
      <c r="BT54" s="78" t="s">
        <v>67</v>
      </c>
      <c r="BU54" s="79" t="s">
        <v>68</v>
      </c>
      <c r="BV54" s="78" t="s">
        <v>14</v>
      </c>
      <c r="BW54" s="78" t="s">
        <v>5</v>
      </c>
      <c r="BX54" s="78" t="s">
        <v>69</v>
      </c>
      <c r="CL54" s="78" t="s">
        <v>1</v>
      </c>
    </row>
    <row r="55" spans="1:91" s="5" customFormat="1" ht="54" customHeight="1">
      <c r="A55" s="80" t="s">
        <v>70</v>
      </c>
      <c r="B55" s="81"/>
      <c r="C55" s="82"/>
      <c r="D55" s="272" t="s">
        <v>71</v>
      </c>
      <c r="E55" s="272"/>
      <c r="F55" s="272"/>
      <c r="G55" s="272"/>
      <c r="H55" s="272"/>
      <c r="I55" s="83"/>
      <c r="J55" s="272" t="s">
        <v>72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67">
        <f>'01 - SO 101 - Doprav - 01...'!J30</f>
        <v>0</v>
      </c>
      <c r="AH55" s="268"/>
      <c r="AI55" s="268"/>
      <c r="AJ55" s="268"/>
      <c r="AK55" s="268"/>
      <c r="AL55" s="268"/>
      <c r="AM55" s="268"/>
      <c r="AN55" s="267">
        <f t="shared" si="0"/>
        <v>0</v>
      </c>
      <c r="AO55" s="268"/>
      <c r="AP55" s="268"/>
      <c r="AQ55" s="84" t="s">
        <v>73</v>
      </c>
      <c r="AR55" s="85"/>
      <c r="AS55" s="86">
        <v>0</v>
      </c>
      <c r="AT55" s="87">
        <f t="shared" si="1"/>
        <v>0</v>
      </c>
      <c r="AU55" s="88">
        <f>'01 - SO 101 - Doprav - 01...'!P86</f>
        <v>0</v>
      </c>
      <c r="AV55" s="87">
        <f>'01 - SO 101 - Doprav - 01...'!J33</f>
        <v>0</v>
      </c>
      <c r="AW55" s="87">
        <f>'01 - SO 101 - Doprav - 01...'!J34</f>
        <v>0</v>
      </c>
      <c r="AX55" s="87">
        <f>'01 - SO 101 - Doprav - 01...'!J35</f>
        <v>0</v>
      </c>
      <c r="AY55" s="87">
        <f>'01 - SO 101 - Doprav - 01...'!J36</f>
        <v>0</v>
      </c>
      <c r="AZ55" s="87">
        <f>'01 - SO 101 - Doprav - 01...'!F33</f>
        <v>0</v>
      </c>
      <c r="BA55" s="87">
        <f>'01 - SO 101 - Doprav - 01...'!F34</f>
        <v>0</v>
      </c>
      <c r="BB55" s="87">
        <f>'01 - SO 101 - Doprav - 01...'!F35</f>
        <v>0</v>
      </c>
      <c r="BC55" s="87">
        <f>'01 - SO 101 - Doprav - 01...'!F36</f>
        <v>0</v>
      </c>
      <c r="BD55" s="89">
        <f>'01 - SO 101 - Doprav - 01...'!F37</f>
        <v>0</v>
      </c>
      <c r="BT55" s="90" t="s">
        <v>74</v>
      </c>
      <c r="BV55" s="90" t="s">
        <v>14</v>
      </c>
      <c r="BW55" s="90" t="s">
        <v>75</v>
      </c>
      <c r="BX55" s="90" t="s">
        <v>5</v>
      </c>
      <c r="CL55" s="90" t="s">
        <v>1</v>
      </c>
      <c r="CM55" s="90" t="s">
        <v>76</v>
      </c>
    </row>
    <row r="56" spans="1:91" s="5" customFormat="1" ht="54" customHeight="1">
      <c r="A56" s="80" t="s">
        <v>70</v>
      </c>
      <c r="B56" s="81"/>
      <c r="C56" s="82"/>
      <c r="D56" s="272" t="s">
        <v>77</v>
      </c>
      <c r="E56" s="272"/>
      <c r="F56" s="272"/>
      <c r="G56" s="272"/>
      <c r="H56" s="272"/>
      <c r="I56" s="83"/>
      <c r="J56" s="272" t="s">
        <v>78</v>
      </c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2"/>
      <c r="AA56" s="272"/>
      <c r="AB56" s="272"/>
      <c r="AC56" s="272"/>
      <c r="AD56" s="272"/>
      <c r="AE56" s="272"/>
      <c r="AF56" s="272"/>
      <c r="AG56" s="267">
        <f>'02 - SO 301 - Vodovo - 02...'!J30</f>
        <v>0</v>
      </c>
      <c r="AH56" s="268"/>
      <c r="AI56" s="268"/>
      <c r="AJ56" s="268"/>
      <c r="AK56" s="268"/>
      <c r="AL56" s="268"/>
      <c r="AM56" s="268"/>
      <c r="AN56" s="267">
        <f t="shared" si="0"/>
        <v>0</v>
      </c>
      <c r="AO56" s="268"/>
      <c r="AP56" s="268"/>
      <c r="AQ56" s="84" t="s">
        <v>73</v>
      </c>
      <c r="AR56" s="85"/>
      <c r="AS56" s="86">
        <v>0</v>
      </c>
      <c r="AT56" s="87">
        <f t="shared" si="1"/>
        <v>0</v>
      </c>
      <c r="AU56" s="88">
        <f>'02 - SO 301 - Vodovo - 02...'!P88</f>
        <v>0</v>
      </c>
      <c r="AV56" s="87">
        <f>'02 - SO 301 - Vodovo - 02...'!J33</f>
        <v>0</v>
      </c>
      <c r="AW56" s="87">
        <f>'02 - SO 301 - Vodovo - 02...'!J34</f>
        <v>0</v>
      </c>
      <c r="AX56" s="87">
        <f>'02 - SO 301 - Vodovo - 02...'!J35</f>
        <v>0</v>
      </c>
      <c r="AY56" s="87">
        <f>'02 - SO 301 - Vodovo - 02...'!J36</f>
        <v>0</v>
      </c>
      <c r="AZ56" s="87">
        <f>'02 - SO 301 - Vodovo - 02...'!F33</f>
        <v>0</v>
      </c>
      <c r="BA56" s="87">
        <f>'02 - SO 301 - Vodovo - 02...'!F34</f>
        <v>0</v>
      </c>
      <c r="BB56" s="87">
        <f>'02 - SO 301 - Vodovo - 02...'!F35</f>
        <v>0</v>
      </c>
      <c r="BC56" s="87">
        <f>'02 - SO 301 - Vodovo - 02...'!F36</f>
        <v>0</v>
      </c>
      <c r="BD56" s="89">
        <f>'02 - SO 301 - Vodovo - 02...'!F37</f>
        <v>0</v>
      </c>
      <c r="BT56" s="90" t="s">
        <v>74</v>
      </c>
      <c r="BV56" s="90" t="s">
        <v>14</v>
      </c>
      <c r="BW56" s="90" t="s">
        <v>79</v>
      </c>
      <c r="BX56" s="90" t="s">
        <v>5</v>
      </c>
      <c r="CL56" s="90" t="s">
        <v>1</v>
      </c>
      <c r="CM56" s="90" t="s">
        <v>76</v>
      </c>
    </row>
    <row r="57" spans="1:91" s="5" customFormat="1" ht="54" customHeight="1">
      <c r="A57" s="80" t="s">
        <v>70</v>
      </c>
      <c r="B57" s="81"/>
      <c r="C57" s="82"/>
      <c r="D57" s="272" t="s">
        <v>80</v>
      </c>
      <c r="E57" s="272"/>
      <c r="F57" s="272"/>
      <c r="G57" s="272"/>
      <c r="H57" s="272"/>
      <c r="I57" s="83"/>
      <c r="J57" s="272" t="s">
        <v>81</v>
      </c>
      <c r="K57" s="272"/>
      <c r="L57" s="272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2"/>
      <c r="AA57" s="272"/>
      <c r="AB57" s="272"/>
      <c r="AC57" s="272"/>
      <c r="AD57" s="272"/>
      <c r="AE57" s="272"/>
      <c r="AF57" s="272"/>
      <c r="AG57" s="267">
        <f>'03 - SO 302 - Plynov - 03...'!J30</f>
        <v>0</v>
      </c>
      <c r="AH57" s="268"/>
      <c r="AI57" s="268"/>
      <c r="AJ57" s="268"/>
      <c r="AK57" s="268"/>
      <c r="AL57" s="268"/>
      <c r="AM57" s="268"/>
      <c r="AN57" s="267">
        <f t="shared" si="0"/>
        <v>0</v>
      </c>
      <c r="AO57" s="268"/>
      <c r="AP57" s="268"/>
      <c r="AQ57" s="84" t="s">
        <v>73</v>
      </c>
      <c r="AR57" s="85"/>
      <c r="AS57" s="86">
        <v>0</v>
      </c>
      <c r="AT57" s="87">
        <f t="shared" si="1"/>
        <v>0</v>
      </c>
      <c r="AU57" s="88">
        <f>'03 - SO 302 - Plynov - 03...'!P88</f>
        <v>0</v>
      </c>
      <c r="AV57" s="87">
        <f>'03 - SO 302 - Plynov - 03...'!J33</f>
        <v>0</v>
      </c>
      <c r="AW57" s="87">
        <f>'03 - SO 302 - Plynov - 03...'!J34</f>
        <v>0</v>
      </c>
      <c r="AX57" s="87">
        <f>'03 - SO 302 - Plynov - 03...'!J35</f>
        <v>0</v>
      </c>
      <c r="AY57" s="87">
        <f>'03 - SO 302 - Plynov - 03...'!J36</f>
        <v>0</v>
      </c>
      <c r="AZ57" s="87">
        <f>'03 - SO 302 - Plynov - 03...'!F33</f>
        <v>0</v>
      </c>
      <c r="BA57" s="87">
        <f>'03 - SO 302 - Plynov - 03...'!F34</f>
        <v>0</v>
      </c>
      <c r="BB57" s="87">
        <f>'03 - SO 302 - Plynov - 03...'!F35</f>
        <v>0</v>
      </c>
      <c r="BC57" s="87">
        <f>'03 - SO 302 - Plynov - 03...'!F36</f>
        <v>0</v>
      </c>
      <c r="BD57" s="89">
        <f>'03 - SO 302 - Plynov - 03...'!F37</f>
        <v>0</v>
      </c>
      <c r="BT57" s="90" t="s">
        <v>74</v>
      </c>
      <c r="BV57" s="90" t="s">
        <v>14</v>
      </c>
      <c r="BW57" s="90" t="s">
        <v>82</v>
      </c>
      <c r="BX57" s="90" t="s">
        <v>5</v>
      </c>
      <c r="CL57" s="90" t="s">
        <v>1</v>
      </c>
      <c r="CM57" s="90" t="s">
        <v>76</v>
      </c>
    </row>
    <row r="58" spans="1:91" s="5" customFormat="1" ht="54" customHeight="1">
      <c r="A58" s="80" t="s">
        <v>70</v>
      </c>
      <c r="B58" s="81"/>
      <c r="C58" s="82"/>
      <c r="D58" s="272" t="s">
        <v>83</v>
      </c>
      <c r="E58" s="272"/>
      <c r="F58" s="272"/>
      <c r="G58" s="272"/>
      <c r="H58" s="272"/>
      <c r="I58" s="83"/>
      <c r="J58" s="272" t="s">
        <v>84</v>
      </c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2"/>
      <c r="AA58" s="272"/>
      <c r="AB58" s="272"/>
      <c r="AC58" s="272"/>
      <c r="AD58" s="272"/>
      <c r="AE58" s="272"/>
      <c r="AF58" s="272"/>
      <c r="AG58" s="267">
        <f>'04 - SO 303 - Dešťov - 04...'!J30</f>
        <v>0</v>
      </c>
      <c r="AH58" s="268"/>
      <c r="AI58" s="268"/>
      <c r="AJ58" s="268"/>
      <c r="AK58" s="268"/>
      <c r="AL58" s="268"/>
      <c r="AM58" s="268"/>
      <c r="AN58" s="267">
        <f t="shared" si="0"/>
        <v>0</v>
      </c>
      <c r="AO58" s="268"/>
      <c r="AP58" s="268"/>
      <c r="AQ58" s="84" t="s">
        <v>73</v>
      </c>
      <c r="AR58" s="85"/>
      <c r="AS58" s="86">
        <v>0</v>
      </c>
      <c r="AT58" s="87">
        <f t="shared" si="1"/>
        <v>0</v>
      </c>
      <c r="AU58" s="88">
        <f>'04 - SO 303 - Dešťov - 04...'!P85</f>
        <v>0</v>
      </c>
      <c r="AV58" s="87">
        <f>'04 - SO 303 - Dešťov - 04...'!J33</f>
        <v>0</v>
      </c>
      <c r="AW58" s="87">
        <f>'04 - SO 303 - Dešťov - 04...'!J34</f>
        <v>0</v>
      </c>
      <c r="AX58" s="87">
        <f>'04 - SO 303 - Dešťov - 04...'!J35</f>
        <v>0</v>
      </c>
      <c r="AY58" s="87">
        <f>'04 - SO 303 - Dešťov - 04...'!J36</f>
        <v>0</v>
      </c>
      <c r="AZ58" s="87">
        <f>'04 - SO 303 - Dešťov - 04...'!F33</f>
        <v>0</v>
      </c>
      <c r="BA58" s="87">
        <f>'04 - SO 303 - Dešťov - 04...'!F34</f>
        <v>0</v>
      </c>
      <c r="BB58" s="87">
        <f>'04 - SO 303 - Dešťov - 04...'!F35</f>
        <v>0</v>
      </c>
      <c r="BC58" s="87">
        <f>'04 - SO 303 - Dešťov - 04...'!F36</f>
        <v>0</v>
      </c>
      <c r="BD58" s="89">
        <f>'04 - SO 303 - Dešťov - 04...'!F37</f>
        <v>0</v>
      </c>
      <c r="BT58" s="90" t="s">
        <v>74</v>
      </c>
      <c r="BV58" s="90" t="s">
        <v>14</v>
      </c>
      <c r="BW58" s="90" t="s">
        <v>85</v>
      </c>
      <c r="BX58" s="90" t="s">
        <v>5</v>
      </c>
      <c r="CL58" s="90" t="s">
        <v>1</v>
      </c>
      <c r="CM58" s="90" t="s">
        <v>76</v>
      </c>
    </row>
    <row r="59" spans="1:91" s="5" customFormat="1" ht="40.5" customHeight="1">
      <c r="A59" s="80" t="s">
        <v>70</v>
      </c>
      <c r="B59" s="81"/>
      <c r="C59" s="82"/>
      <c r="D59" s="272" t="s">
        <v>86</v>
      </c>
      <c r="E59" s="272"/>
      <c r="F59" s="272"/>
      <c r="G59" s="272"/>
      <c r="H59" s="272"/>
      <c r="I59" s="83"/>
      <c r="J59" s="272" t="s">
        <v>87</v>
      </c>
      <c r="K59" s="272"/>
      <c r="L59" s="272"/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72"/>
      <c r="AA59" s="272"/>
      <c r="AB59" s="272"/>
      <c r="AC59" s="272"/>
      <c r="AD59" s="272"/>
      <c r="AE59" s="272"/>
      <c r="AF59" s="272"/>
      <c r="AG59" s="267">
        <f>'06 - Vedlejší náklad - 06...'!J30</f>
        <v>0</v>
      </c>
      <c r="AH59" s="268"/>
      <c r="AI59" s="268"/>
      <c r="AJ59" s="268"/>
      <c r="AK59" s="268"/>
      <c r="AL59" s="268"/>
      <c r="AM59" s="268"/>
      <c r="AN59" s="267">
        <f t="shared" si="0"/>
        <v>0</v>
      </c>
      <c r="AO59" s="268"/>
      <c r="AP59" s="268"/>
      <c r="AQ59" s="84" t="s">
        <v>73</v>
      </c>
      <c r="AR59" s="85"/>
      <c r="AS59" s="91">
        <v>0</v>
      </c>
      <c r="AT59" s="92">
        <f t="shared" si="1"/>
        <v>0</v>
      </c>
      <c r="AU59" s="93">
        <f>'06 - Vedlejší náklad - 06...'!P80</f>
        <v>0</v>
      </c>
      <c r="AV59" s="92">
        <f>'06 - Vedlejší náklad - 06...'!J33</f>
        <v>0</v>
      </c>
      <c r="AW59" s="92">
        <f>'06 - Vedlejší náklad - 06...'!J34</f>
        <v>0</v>
      </c>
      <c r="AX59" s="92">
        <f>'06 - Vedlejší náklad - 06...'!J35</f>
        <v>0</v>
      </c>
      <c r="AY59" s="92">
        <f>'06 - Vedlejší náklad - 06...'!J36</f>
        <v>0</v>
      </c>
      <c r="AZ59" s="92">
        <f>'06 - Vedlejší náklad - 06...'!F33</f>
        <v>0</v>
      </c>
      <c r="BA59" s="92">
        <f>'06 - Vedlejší náklad - 06...'!F34</f>
        <v>0</v>
      </c>
      <c r="BB59" s="92">
        <f>'06 - Vedlejší náklad - 06...'!F35</f>
        <v>0</v>
      </c>
      <c r="BC59" s="92">
        <f>'06 - Vedlejší náklad - 06...'!F36</f>
        <v>0</v>
      </c>
      <c r="BD59" s="94">
        <f>'06 - Vedlejší náklad - 06...'!F37</f>
        <v>0</v>
      </c>
      <c r="BT59" s="90" t="s">
        <v>74</v>
      </c>
      <c r="BV59" s="90" t="s">
        <v>14</v>
      </c>
      <c r="BW59" s="90" t="s">
        <v>88</v>
      </c>
      <c r="BX59" s="90" t="s">
        <v>5</v>
      </c>
      <c r="CL59" s="90" t="s">
        <v>1</v>
      </c>
      <c r="CM59" s="90" t="s">
        <v>76</v>
      </c>
    </row>
    <row r="60" spans="1:91" s="1" customFormat="1" ht="30" customHeight="1"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6"/>
    </row>
    <row r="61" spans="1:91" s="1" customFormat="1" ht="6.95" customHeight="1"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36"/>
    </row>
  </sheetData>
  <sheetProtection algorithmName="SHA-512" hashValue="LzpFAx/ICPK/TmweE3UE/tmaPvCajQON7SkH2eMx4tmLYs+1hFIwtJK3G/8OqbDvsxbGWvQgIyTxA00iibzqUg==" saltValue="vFFnDKJiaQ0zYkMEKF1PY2aTtlvm1SMGwrqqy0S9Urh70JpvwoNqMbc8AbKQ4xczIFddFHyGd2kdk65s4ugZLA==" spinCount="100000" sheet="1" objects="1" scenarios="1" formatColumns="0" formatRows="0"/>
  <mergeCells count="58"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AN58:AP58"/>
    <mergeCell ref="AG58:AM58"/>
    <mergeCell ref="AN59:AP59"/>
    <mergeCell ref="AG59:AM59"/>
    <mergeCell ref="AG54:AM54"/>
    <mergeCell ref="AN54:AP54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SO 101 - Doprav - 01...'!C2" display="/"/>
    <hyperlink ref="A56" location="'02 - SO 301 - Vodovo - 02...'!C2" display="/"/>
    <hyperlink ref="A57" location="'03 - SO 302 - Plynov - 03...'!C2" display="/"/>
    <hyperlink ref="A58" location="'04 - SO 303 - Dešťov - 04...'!C2" display="/"/>
    <hyperlink ref="A59" location="'06 - Vedlejší náklad - 06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75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76</v>
      </c>
    </row>
    <row r="4" spans="2:46" ht="24.95" customHeight="1">
      <c r="B4" s="18"/>
      <c r="D4" s="99" t="s">
        <v>89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Rozpočet Dřetovice upravený dle skutečných požadavků</v>
      </c>
      <c r="F7" s="274"/>
      <c r="G7" s="274"/>
      <c r="H7" s="274"/>
      <c r="L7" s="18"/>
    </row>
    <row r="8" spans="2:46" s="1" customFormat="1" ht="12" customHeight="1">
      <c r="B8" s="36"/>
      <c r="D8" s="100" t="s">
        <v>90</v>
      </c>
      <c r="I8" s="101"/>
      <c r="L8" s="36"/>
    </row>
    <row r="9" spans="2:46" s="1" customFormat="1" ht="36.950000000000003" customHeight="1">
      <c r="B9" s="36"/>
      <c r="E9" s="275" t="s">
        <v>91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9. 7. 2019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102" t="s">
        <v>26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27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26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29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26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31</v>
      </c>
      <c r="I23" s="102" t="s">
        <v>25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 xml:space="preserve"> </v>
      </c>
      <c r="I24" s="102" t="s">
        <v>26</v>
      </c>
      <c r="J24" s="15" t="str">
        <f>IF('Rekapitulace stavby'!AN20="","",'Rekapitulace stavby'!AN20)</f>
        <v/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32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33</v>
      </c>
      <c r="I30" s="101"/>
      <c r="J30" s="108">
        <f>ROUND(J86,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35</v>
      </c>
      <c r="I32" s="110" t="s">
        <v>34</v>
      </c>
      <c r="J32" s="109" t="s">
        <v>36</v>
      </c>
      <c r="L32" s="36"/>
    </row>
    <row r="33" spans="2:12" s="1" customFormat="1" ht="14.45" customHeight="1">
      <c r="B33" s="36"/>
      <c r="D33" s="100" t="s">
        <v>37</v>
      </c>
      <c r="E33" s="100" t="s">
        <v>38</v>
      </c>
      <c r="F33" s="111">
        <f>ROUND((SUM(BE86:BE141)),  2)</f>
        <v>0</v>
      </c>
      <c r="I33" s="112">
        <v>0.21</v>
      </c>
      <c r="J33" s="111">
        <f>ROUND(((SUM(BE86:BE141))*I33),  2)</f>
        <v>0</v>
      </c>
      <c r="L33" s="36"/>
    </row>
    <row r="34" spans="2:12" s="1" customFormat="1" ht="14.45" customHeight="1">
      <c r="B34" s="36"/>
      <c r="E34" s="100" t="s">
        <v>39</v>
      </c>
      <c r="F34" s="111">
        <f>ROUND((SUM(BF86:BF141)),  2)</f>
        <v>0</v>
      </c>
      <c r="I34" s="112">
        <v>0.15</v>
      </c>
      <c r="J34" s="111">
        <f>ROUND(((SUM(BF86:BF141))*I34),  2)</f>
        <v>0</v>
      </c>
      <c r="L34" s="36"/>
    </row>
    <row r="35" spans="2:12" s="1" customFormat="1" ht="14.45" hidden="1" customHeight="1">
      <c r="B35" s="36"/>
      <c r="E35" s="100" t="s">
        <v>40</v>
      </c>
      <c r="F35" s="111">
        <f>ROUND((SUM(BG86:BG141)),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41</v>
      </c>
      <c r="F36" s="111">
        <f>ROUND((SUM(BH86:BH141)),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42</v>
      </c>
      <c r="F37" s="111">
        <f>ROUND((SUM(BI86:BI141)),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43</v>
      </c>
      <c r="E39" s="115"/>
      <c r="F39" s="115"/>
      <c r="G39" s="116" t="s">
        <v>44</v>
      </c>
      <c r="H39" s="117" t="s">
        <v>45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92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Rozpočet Dřetovice upravený dle skutečných požadavků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90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01 - SO 101 - Doprav - 01 - SO 101 - Dopravní ře...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9. 7. 2019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 xml:space="preserve"> </v>
      </c>
      <c r="G54" s="33"/>
      <c r="H54" s="33"/>
      <c r="I54" s="102" t="s">
        <v>29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27</v>
      </c>
      <c r="D55" s="33"/>
      <c r="E55" s="33"/>
      <c r="F55" s="25" t="str">
        <f>IF(E18="","",E18)</f>
        <v>Vyplň údaj</v>
      </c>
      <c r="G55" s="33"/>
      <c r="H55" s="33"/>
      <c r="I55" s="102" t="s">
        <v>31</v>
      </c>
      <c r="J55" s="30" t="str">
        <f>E24</f>
        <v xml:space="preserve"> 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93</v>
      </c>
      <c r="D57" s="128"/>
      <c r="E57" s="128"/>
      <c r="F57" s="128"/>
      <c r="G57" s="128"/>
      <c r="H57" s="128"/>
      <c r="I57" s="129"/>
      <c r="J57" s="130" t="s">
        <v>94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95</v>
      </c>
      <c r="D59" s="33"/>
      <c r="E59" s="33"/>
      <c r="F59" s="33"/>
      <c r="G59" s="33"/>
      <c r="H59" s="33"/>
      <c r="I59" s="101"/>
      <c r="J59" s="71">
        <f>J86</f>
        <v>0</v>
      </c>
      <c r="K59" s="33"/>
      <c r="L59" s="36"/>
      <c r="AU59" s="15" t="s">
        <v>96</v>
      </c>
    </row>
    <row r="60" spans="2:47" s="7" customFormat="1" ht="24.95" customHeight="1">
      <c r="B60" s="132"/>
      <c r="C60" s="133"/>
      <c r="D60" s="134" t="s">
        <v>97</v>
      </c>
      <c r="E60" s="135"/>
      <c r="F60" s="135"/>
      <c r="G60" s="135"/>
      <c r="H60" s="135"/>
      <c r="I60" s="136"/>
      <c r="J60" s="137">
        <f>J87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3"/>
      <c r="J61" s="144">
        <f>J88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99</v>
      </c>
      <c r="E62" s="142"/>
      <c r="F62" s="142"/>
      <c r="G62" s="142"/>
      <c r="H62" s="142"/>
      <c r="I62" s="143"/>
      <c r="J62" s="144">
        <f>J109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100</v>
      </c>
      <c r="E63" s="142"/>
      <c r="F63" s="142"/>
      <c r="G63" s="142"/>
      <c r="H63" s="142"/>
      <c r="I63" s="143"/>
      <c r="J63" s="144">
        <f>J117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101</v>
      </c>
      <c r="E64" s="142"/>
      <c r="F64" s="142"/>
      <c r="G64" s="142"/>
      <c r="H64" s="142"/>
      <c r="I64" s="143"/>
      <c r="J64" s="144">
        <f>J123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102</v>
      </c>
      <c r="E65" s="142"/>
      <c r="F65" s="142"/>
      <c r="G65" s="142"/>
      <c r="H65" s="142"/>
      <c r="I65" s="143"/>
      <c r="J65" s="144">
        <f>J129</f>
        <v>0</v>
      </c>
      <c r="K65" s="140"/>
      <c r="L65" s="145"/>
    </row>
    <row r="66" spans="2:12" s="8" customFormat="1" ht="19.899999999999999" customHeight="1">
      <c r="B66" s="139"/>
      <c r="C66" s="140"/>
      <c r="D66" s="141" t="s">
        <v>103</v>
      </c>
      <c r="E66" s="142"/>
      <c r="F66" s="142"/>
      <c r="G66" s="142"/>
      <c r="H66" s="142"/>
      <c r="I66" s="143"/>
      <c r="J66" s="144">
        <f>J140</f>
        <v>0</v>
      </c>
      <c r="K66" s="140"/>
      <c r="L66" s="145"/>
    </row>
    <row r="67" spans="2:12" s="1" customFormat="1" ht="21.75" customHeight="1">
      <c r="B67" s="32"/>
      <c r="C67" s="33"/>
      <c r="D67" s="33"/>
      <c r="E67" s="33"/>
      <c r="F67" s="33"/>
      <c r="G67" s="33"/>
      <c r="H67" s="33"/>
      <c r="I67" s="101"/>
      <c r="J67" s="33"/>
      <c r="K67" s="33"/>
      <c r="L67" s="36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123"/>
      <c r="J68" s="45"/>
      <c r="K68" s="45"/>
      <c r="L68" s="36"/>
    </row>
    <row r="72" spans="2:12" s="1" customFormat="1" ht="6.95" customHeight="1">
      <c r="B72" s="46"/>
      <c r="C72" s="47"/>
      <c r="D72" s="47"/>
      <c r="E72" s="47"/>
      <c r="F72" s="47"/>
      <c r="G72" s="47"/>
      <c r="H72" s="47"/>
      <c r="I72" s="126"/>
      <c r="J72" s="47"/>
      <c r="K72" s="47"/>
      <c r="L72" s="36"/>
    </row>
    <row r="73" spans="2:12" s="1" customFormat="1" ht="24.95" customHeight="1">
      <c r="B73" s="32"/>
      <c r="C73" s="21" t="s">
        <v>104</v>
      </c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6.95" customHeight="1">
      <c r="B74" s="32"/>
      <c r="C74" s="33"/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2" customHeight="1">
      <c r="B75" s="32"/>
      <c r="C75" s="27" t="s">
        <v>16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16.5" customHeight="1">
      <c r="B76" s="32"/>
      <c r="C76" s="33"/>
      <c r="D76" s="33"/>
      <c r="E76" s="280" t="str">
        <f>E7</f>
        <v>Rozpočet Dřetovice upravený dle skutečných požadavků</v>
      </c>
      <c r="F76" s="281"/>
      <c r="G76" s="281"/>
      <c r="H76" s="281"/>
      <c r="I76" s="101"/>
      <c r="J76" s="33"/>
      <c r="K76" s="33"/>
      <c r="L76" s="36"/>
    </row>
    <row r="77" spans="2:12" s="1" customFormat="1" ht="12" customHeight="1">
      <c r="B77" s="32"/>
      <c r="C77" s="27" t="s">
        <v>90</v>
      </c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6.5" customHeight="1">
      <c r="B78" s="32"/>
      <c r="C78" s="33"/>
      <c r="D78" s="33"/>
      <c r="E78" s="252" t="str">
        <f>E9</f>
        <v>01 - SO 101 - Doprav - 01 - SO 101 - Dopravní ře...</v>
      </c>
      <c r="F78" s="251"/>
      <c r="G78" s="251"/>
      <c r="H78" s="251"/>
      <c r="I78" s="101"/>
      <c r="J78" s="33"/>
      <c r="K78" s="33"/>
      <c r="L78" s="36"/>
    </row>
    <row r="79" spans="2:12" s="1" customFormat="1" ht="6.95" customHeight="1">
      <c r="B79" s="32"/>
      <c r="C79" s="33"/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2" customHeight="1">
      <c r="B80" s="32"/>
      <c r="C80" s="27" t="s">
        <v>20</v>
      </c>
      <c r="D80" s="33"/>
      <c r="E80" s="33"/>
      <c r="F80" s="25" t="str">
        <f>F12</f>
        <v xml:space="preserve"> </v>
      </c>
      <c r="G80" s="33"/>
      <c r="H80" s="33"/>
      <c r="I80" s="102" t="s">
        <v>22</v>
      </c>
      <c r="J80" s="53" t="str">
        <f>IF(J12="","",J12)</f>
        <v>9. 7. 2019</v>
      </c>
      <c r="K80" s="33"/>
      <c r="L80" s="36"/>
    </row>
    <row r="81" spans="2:65" s="1" customFormat="1" ht="6.9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1" customFormat="1" ht="13.7" customHeight="1">
      <c r="B82" s="32"/>
      <c r="C82" s="27" t="s">
        <v>24</v>
      </c>
      <c r="D82" s="33"/>
      <c r="E82" s="33"/>
      <c r="F82" s="25" t="str">
        <f>E15</f>
        <v xml:space="preserve"> </v>
      </c>
      <c r="G82" s="33"/>
      <c r="H82" s="33"/>
      <c r="I82" s="102" t="s">
        <v>29</v>
      </c>
      <c r="J82" s="30" t="str">
        <f>E21</f>
        <v xml:space="preserve"> </v>
      </c>
      <c r="K82" s="33"/>
      <c r="L82" s="36"/>
    </row>
    <row r="83" spans="2:65" s="1" customFormat="1" ht="13.7" customHeight="1">
      <c r="B83" s="32"/>
      <c r="C83" s="27" t="s">
        <v>27</v>
      </c>
      <c r="D83" s="33"/>
      <c r="E83" s="33"/>
      <c r="F83" s="25" t="str">
        <f>IF(E18="","",E18)</f>
        <v>Vyplň údaj</v>
      </c>
      <c r="G83" s="33"/>
      <c r="H83" s="33"/>
      <c r="I83" s="102" t="s">
        <v>31</v>
      </c>
      <c r="J83" s="30" t="str">
        <f>E24</f>
        <v xml:space="preserve"> </v>
      </c>
      <c r="K83" s="33"/>
      <c r="L83" s="36"/>
    </row>
    <row r="84" spans="2:65" s="1" customFormat="1" ht="10.35" customHeight="1">
      <c r="B84" s="32"/>
      <c r="C84" s="33"/>
      <c r="D84" s="33"/>
      <c r="E84" s="33"/>
      <c r="F84" s="33"/>
      <c r="G84" s="33"/>
      <c r="H84" s="33"/>
      <c r="I84" s="101"/>
      <c r="J84" s="33"/>
      <c r="K84" s="33"/>
      <c r="L84" s="36"/>
    </row>
    <row r="85" spans="2:65" s="9" customFormat="1" ht="29.25" customHeight="1">
      <c r="B85" s="146"/>
      <c r="C85" s="147" t="s">
        <v>105</v>
      </c>
      <c r="D85" s="148" t="s">
        <v>52</v>
      </c>
      <c r="E85" s="148" t="s">
        <v>48</v>
      </c>
      <c r="F85" s="148" t="s">
        <v>49</v>
      </c>
      <c r="G85" s="148" t="s">
        <v>106</v>
      </c>
      <c r="H85" s="148" t="s">
        <v>107</v>
      </c>
      <c r="I85" s="149" t="s">
        <v>108</v>
      </c>
      <c r="J85" s="150" t="s">
        <v>94</v>
      </c>
      <c r="K85" s="151" t="s">
        <v>109</v>
      </c>
      <c r="L85" s="152"/>
      <c r="M85" s="62" t="s">
        <v>1</v>
      </c>
      <c r="N85" s="63" t="s">
        <v>37</v>
      </c>
      <c r="O85" s="63" t="s">
        <v>110</v>
      </c>
      <c r="P85" s="63" t="s">
        <v>111</v>
      </c>
      <c r="Q85" s="63" t="s">
        <v>112</v>
      </c>
      <c r="R85" s="63" t="s">
        <v>113</v>
      </c>
      <c r="S85" s="63" t="s">
        <v>114</v>
      </c>
      <c r="T85" s="64" t="s">
        <v>115</v>
      </c>
    </row>
    <row r="86" spans="2:65" s="1" customFormat="1" ht="22.9" customHeight="1">
      <c r="B86" s="32"/>
      <c r="C86" s="69" t="s">
        <v>116</v>
      </c>
      <c r="D86" s="33"/>
      <c r="E86" s="33"/>
      <c r="F86" s="33"/>
      <c r="G86" s="33"/>
      <c r="H86" s="33"/>
      <c r="I86" s="101"/>
      <c r="J86" s="153">
        <f>BK86</f>
        <v>0</v>
      </c>
      <c r="K86" s="33"/>
      <c r="L86" s="36"/>
      <c r="M86" s="65"/>
      <c r="N86" s="66"/>
      <c r="O86" s="66"/>
      <c r="P86" s="154">
        <f>P87</f>
        <v>0</v>
      </c>
      <c r="Q86" s="66"/>
      <c r="R86" s="154">
        <f>R87</f>
        <v>0</v>
      </c>
      <c r="S86" s="66"/>
      <c r="T86" s="155">
        <f>T87</f>
        <v>0</v>
      </c>
      <c r="AT86" s="15" t="s">
        <v>66</v>
      </c>
      <c r="AU86" s="15" t="s">
        <v>96</v>
      </c>
      <c r="BK86" s="156">
        <f>BK87</f>
        <v>0</v>
      </c>
    </row>
    <row r="87" spans="2:65" s="10" customFormat="1" ht="25.9" customHeight="1">
      <c r="B87" s="157"/>
      <c r="C87" s="158"/>
      <c r="D87" s="159" t="s">
        <v>66</v>
      </c>
      <c r="E87" s="160" t="s">
        <v>117</v>
      </c>
      <c r="F87" s="160" t="s">
        <v>118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P88+P109+P117+P123+P129+P140</f>
        <v>0</v>
      </c>
      <c r="Q87" s="165"/>
      <c r="R87" s="166">
        <f>R88+R109+R117+R123+R129+R140</f>
        <v>0</v>
      </c>
      <c r="S87" s="165"/>
      <c r="T87" s="167">
        <f>T88+T109+T117+T123+T129+T140</f>
        <v>0</v>
      </c>
      <c r="AR87" s="168" t="s">
        <v>74</v>
      </c>
      <c r="AT87" s="169" t="s">
        <v>66</v>
      </c>
      <c r="AU87" s="169" t="s">
        <v>67</v>
      </c>
      <c r="AY87" s="168" t="s">
        <v>119</v>
      </c>
      <c r="BK87" s="170">
        <f>BK88+BK109+BK117+BK123+BK129+BK140</f>
        <v>0</v>
      </c>
    </row>
    <row r="88" spans="2:65" s="10" customFormat="1" ht="22.9" customHeight="1">
      <c r="B88" s="157"/>
      <c r="C88" s="158"/>
      <c r="D88" s="159" t="s">
        <v>66</v>
      </c>
      <c r="E88" s="171" t="s">
        <v>74</v>
      </c>
      <c r="F88" s="171" t="s">
        <v>120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SUM(P89:P108)</f>
        <v>0</v>
      </c>
      <c r="Q88" s="165"/>
      <c r="R88" s="166">
        <f>SUM(R89:R108)</f>
        <v>0</v>
      </c>
      <c r="S88" s="165"/>
      <c r="T88" s="167">
        <f>SUM(T89:T108)</f>
        <v>0</v>
      </c>
      <c r="AR88" s="168" t="s">
        <v>74</v>
      </c>
      <c r="AT88" s="169" t="s">
        <v>66</v>
      </c>
      <c r="AU88" s="169" t="s">
        <v>74</v>
      </c>
      <c r="AY88" s="168" t="s">
        <v>119</v>
      </c>
      <c r="BK88" s="170">
        <f>SUM(BK89:BK108)</f>
        <v>0</v>
      </c>
    </row>
    <row r="89" spans="2:65" s="1" customFormat="1" ht="16.5" customHeight="1">
      <c r="B89" s="32"/>
      <c r="C89" s="173" t="s">
        <v>74</v>
      </c>
      <c r="D89" s="173" t="s">
        <v>121</v>
      </c>
      <c r="E89" s="174" t="s">
        <v>122</v>
      </c>
      <c r="F89" s="175" t="s">
        <v>123</v>
      </c>
      <c r="G89" s="176" t="s">
        <v>124</v>
      </c>
      <c r="H89" s="177">
        <v>0</v>
      </c>
      <c r="I89" s="178"/>
      <c r="J89" s="179">
        <f t="shared" ref="J89:J101" si="0">ROUND(I89*H89,2)</f>
        <v>0</v>
      </c>
      <c r="K89" s="175" t="s">
        <v>125</v>
      </c>
      <c r="L89" s="36"/>
      <c r="M89" s="180" t="s">
        <v>1</v>
      </c>
      <c r="N89" s="181" t="s">
        <v>38</v>
      </c>
      <c r="O89" s="58"/>
      <c r="P89" s="182">
        <f t="shared" ref="P89:P101" si="1">O89*H89</f>
        <v>0</v>
      </c>
      <c r="Q89" s="182">
        <v>0</v>
      </c>
      <c r="R89" s="182">
        <f t="shared" ref="R89:R101" si="2">Q89*H89</f>
        <v>0</v>
      </c>
      <c r="S89" s="182">
        <v>0</v>
      </c>
      <c r="T89" s="183">
        <f t="shared" ref="T89:T101" si="3">S89*H89</f>
        <v>0</v>
      </c>
      <c r="AR89" s="15" t="s">
        <v>126</v>
      </c>
      <c r="AT89" s="15" t="s">
        <v>121</v>
      </c>
      <c r="AU89" s="15" t="s">
        <v>76</v>
      </c>
      <c r="AY89" s="15" t="s">
        <v>119</v>
      </c>
      <c r="BE89" s="184">
        <f t="shared" ref="BE89:BE101" si="4">IF(N89="základní",J89,0)</f>
        <v>0</v>
      </c>
      <c r="BF89" s="184">
        <f t="shared" ref="BF89:BF101" si="5">IF(N89="snížená",J89,0)</f>
        <v>0</v>
      </c>
      <c r="BG89" s="184">
        <f t="shared" ref="BG89:BG101" si="6">IF(N89="zákl. přenesená",J89,0)</f>
        <v>0</v>
      </c>
      <c r="BH89" s="184">
        <f t="shared" ref="BH89:BH101" si="7">IF(N89="sníž. přenesená",J89,0)</f>
        <v>0</v>
      </c>
      <c r="BI89" s="184">
        <f t="shared" ref="BI89:BI101" si="8">IF(N89="nulová",J89,0)</f>
        <v>0</v>
      </c>
      <c r="BJ89" s="15" t="s">
        <v>74</v>
      </c>
      <c r="BK89" s="184">
        <f t="shared" ref="BK89:BK101" si="9">ROUND(I89*H89,2)</f>
        <v>0</v>
      </c>
      <c r="BL89" s="15" t="s">
        <v>126</v>
      </c>
      <c r="BM89" s="15" t="s">
        <v>76</v>
      </c>
    </row>
    <row r="90" spans="2:65" s="1" customFormat="1" ht="16.5" customHeight="1">
      <c r="B90" s="32"/>
      <c r="C90" s="173" t="s">
        <v>76</v>
      </c>
      <c r="D90" s="173" t="s">
        <v>121</v>
      </c>
      <c r="E90" s="174" t="s">
        <v>127</v>
      </c>
      <c r="F90" s="175" t="s">
        <v>128</v>
      </c>
      <c r="G90" s="176" t="s">
        <v>124</v>
      </c>
      <c r="H90" s="177">
        <v>0</v>
      </c>
      <c r="I90" s="178"/>
      <c r="J90" s="179">
        <f t="shared" si="0"/>
        <v>0</v>
      </c>
      <c r="K90" s="175" t="s">
        <v>125</v>
      </c>
      <c r="L90" s="36"/>
      <c r="M90" s="180" t="s">
        <v>1</v>
      </c>
      <c r="N90" s="181" t="s">
        <v>38</v>
      </c>
      <c r="O90" s="58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AR90" s="15" t="s">
        <v>126</v>
      </c>
      <c r="AT90" s="15" t="s">
        <v>121</v>
      </c>
      <c r="AU90" s="15" t="s">
        <v>76</v>
      </c>
      <c r="AY90" s="15" t="s">
        <v>119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15" t="s">
        <v>74</v>
      </c>
      <c r="BK90" s="184">
        <f t="shared" si="9"/>
        <v>0</v>
      </c>
      <c r="BL90" s="15" t="s">
        <v>126</v>
      </c>
      <c r="BM90" s="15" t="s">
        <v>126</v>
      </c>
    </row>
    <row r="91" spans="2:65" s="1" customFormat="1" ht="16.5" customHeight="1">
      <c r="B91" s="32"/>
      <c r="C91" s="173" t="s">
        <v>129</v>
      </c>
      <c r="D91" s="173" t="s">
        <v>121</v>
      </c>
      <c r="E91" s="174" t="s">
        <v>130</v>
      </c>
      <c r="F91" s="175" t="s">
        <v>131</v>
      </c>
      <c r="G91" s="176" t="s">
        <v>124</v>
      </c>
      <c r="H91" s="177">
        <v>0</v>
      </c>
      <c r="I91" s="178"/>
      <c r="J91" s="179">
        <f t="shared" si="0"/>
        <v>0</v>
      </c>
      <c r="K91" s="175" t="s">
        <v>125</v>
      </c>
      <c r="L91" s="36"/>
      <c r="M91" s="180" t="s">
        <v>1</v>
      </c>
      <c r="N91" s="181" t="s">
        <v>38</v>
      </c>
      <c r="O91" s="58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AR91" s="15" t="s">
        <v>126</v>
      </c>
      <c r="AT91" s="15" t="s">
        <v>121</v>
      </c>
      <c r="AU91" s="15" t="s">
        <v>76</v>
      </c>
      <c r="AY91" s="15" t="s">
        <v>119</v>
      </c>
      <c r="BE91" s="184">
        <f t="shared" si="4"/>
        <v>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15" t="s">
        <v>74</v>
      </c>
      <c r="BK91" s="184">
        <f t="shared" si="9"/>
        <v>0</v>
      </c>
      <c r="BL91" s="15" t="s">
        <v>126</v>
      </c>
      <c r="BM91" s="15" t="s">
        <v>132</v>
      </c>
    </row>
    <row r="92" spans="2:65" s="1" customFormat="1" ht="16.5" customHeight="1">
      <c r="B92" s="32"/>
      <c r="C92" s="173" t="s">
        <v>126</v>
      </c>
      <c r="D92" s="173" t="s">
        <v>121</v>
      </c>
      <c r="E92" s="174" t="s">
        <v>133</v>
      </c>
      <c r="F92" s="175" t="s">
        <v>134</v>
      </c>
      <c r="G92" s="176" t="s">
        <v>124</v>
      </c>
      <c r="H92" s="177">
        <v>0</v>
      </c>
      <c r="I92" s="178"/>
      <c r="J92" s="179">
        <f t="shared" si="0"/>
        <v>0</v>
      </c>
      <c r="K92" s="175" t="s">
        <v>125</v>
      </c>
      <c r="L92" s="36"/>
      <c r="M92" s="180" t="s">
        <v>1</v>
      </c>
      <c r="N92" s="181" t="s">
        <v>38</v>
      </c>
      <c r="O92" s="58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AR92" s="15" t="s">
        <v>126</v>
      </c>
      <c r="AT92" s="15" t="s">
        <v>121</v>
      </c>
      <c r="AU92" s="15" t="s">
        <v>76</v>
      </c>
      <c r="AY92" s="15" t="s">
        <v>119</v>
      </c>
      <c r="BE92" s="184">
        <f t="shared" si="4"/>
        <v>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15" t="s">
        <v>74</v>
      </c>
      <c r="BK92" s="184">
        <f t="shared" si="9"/>
        <v>0</v>
      </c>
      <c r="BL92" s="15" t="s">
        <v>126</v>
      </c>
      <c r="BM92" s="15" t="s">
        <v>135</v>
      </c>
    </row>
    <row r="93" spans="2:65" s="1" customFormat="1" ht="16.5" customHeight="1">
      <c r="B93" s="32"/>
      <c r="C93" s="173" t="s">
        <v>136</v>
      </c>
      <c r="D93" s="173" t="s">
        <v>121</v>
      </c>
      <c r="E93" s="174" t="s">
        <v>137</v>
      </c>
      <c r="F93" s="175" t="s">
        <v>138</v>
      </c>
      <c r="G93" s="176" t="s">
        <v>124</v>
      </c>
      <c r="H93" s="177">
        <v>0</v>
      </c>
      <c r="I93" s="178"/>
      <c r="J93" s="179">
        <f t="shared" si="0"/>
        <v>0</v>
      </c>
      <c r="K93" s="175" t="s">
        <v>125</v>
      </c>
      <c r="L93" s="36"/>
      <c r="M93" s="180" t="s">
        <v>1</v>
      </c>
      <c r="N93" s="181" t="s">
        <v>38</v>
      </c>
      <c r="O93" s="58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AR93" s="15" t="s">
        <v>126</v>
      </c>
      <c r="AT93" s="15" t="s">
        <v>121</v>
      </c>
      <c r="AU93" s="15" t="s">
        <v>76</v>
      </c>
      <c r="AY93" s="15" t="s">
        <v>119</v>
      </c>
      <c r="BE93" s="184">
        <f t="shared" si="4"/>
        <v>0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15" t="s">
        <v>74</v>
      </c>
      <c r="BK93" s="184">
        <f t="shared" si="9"/>
        <v>0</v>
      </c>
      <c r="BL93" s="15" t="s">
        <v>126</v>
      </c>
      <c r="BM93" s="15" t="s">
        <v>139</v>
      </c>
    </row>
    <row r="94" spans="2:65" s="1" customFormat="1" ht="16.5" customHeight="1">
      <c r="B94" s="32"/>
      <c r="C94" s="173" t="s">
        <v>132</v>
      </c>
      <c r="D94" s="173" t="s">
        <v>121</v>
      </c>
      <c r="E94" s="174" t="s">
        <v>140</v>
      </c>
      <c r="F94" s="175" t="s">
        <v>141</v>
      </c>
      <c r="G94" s="176" t="s">
        <v>142</v>
      </c>
      <c r="H94" s="177">
        <v>0</v>
      </c>
      <c r="I94" s="178"/>
      <c r="J94" s="179">
        <f t="shared" si="0"/>
        <v>0</v>
      </c>
      <c r="K94" s="175" t="s">
        <v>1</v>
      </c>
      <c r="L94" s="36"/>
      <c r="M94" s="180" t="s">
        <v>1</v>
      </c>
      <c r="N94" s="181" t="s">
        <v>38</v>
      </c>
      <c r="O94" s="58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AR94" s="15" t="s">
        <v>126</v>
      </c>
      <c r="AT94" s="15" t="s">
        <v>121</v>
      </c>
      <c r="AU94" s="15" t="s">
        <v>76</v>
      </c>
      <c r="AY94" s="15" t="s">
        <v>119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15" t="s">
        <v>74</v>
      </c>
      <c r="BK94" s="184">
        <f t="shared" si="9"/>
        <v>0</v>
      </c>
      <c r="BL94" s="15" t="s">
        <v>126</v>
      </c>
      <c r="BM94" s="15" t="s">
        <v>143</v>
      </c>
    </row>
    <row r="95" spans="2:65" s="1" customFormat="1" ht="16.5" customHeight="1">
      <c r="B95" s="32"/>
      <c r="C95" s="173" t="s">
        <v>144</v>
      </c>
      <c r="D95" s="173" t="s">
        <v>121</v>
      </c>
      <c r="E95" s="174" t="s">
        <v>145</v>
      </c>
      <c r="F95" s="175" t="s">
        <v>146</v>
      </c>
      <c r="G95" s="176" t="s">
        <v>147</v>
      </c>
      <c r="H95" s="177">
        <v>1040</v>
      </c>
      <c r="I95" s="178"/>
      <c r="J95" s="179">
        <f t="shared" si="0"/>
        <v>0</v>
      </c>
      <c r="K95" s="175" t="s">
        <v>125</v>
      </c>
      <c r="L95" s="36"/>
      <c r="M95" s="180" t="s">
        <v>1</v>
      </c>
      <c r="N95" s="181" t="s">
        <v>38</v>
      </c>
      <c r="O95" s="58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AR95" s="15" t="s">
        <v>126</v>
      </c>
      <c r="AT95" s="15" t="s">
        <v>121</v>
      </c>
      <c r="AU95" s="15" t="s">
        <v>76</v>
      </c>
      <c r="AY95" s="15" t="s">
        <v>119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15" t="s">
        <v>74</v>
      </c>
      <c r="BK95" s="184">
        <f t="shared" si="9"/>
        <v>0</v>
      </c>
      <c r="BL95" s="15" t="s">
        <v>126</v>
      </c>
      <c r="BM95" s="15" t="s">
        <v>148</v>
      </c>
    </row>
    <row r="96" spans="2:65" s="1" customFormat="1" ht="16.5" customHeight="1">
      <c r="B96" s="32"/>
      <c r="C96" s="173" t="s">
        <v>135</v>
      </c>
      <c r="D96" s="173" t="s">
        <v>121</v>
      </c>
      <c r="E96" s="174" t="s">
        <v>149</v>
      </c>
      <c r="F96" s="175" t="s">
        <v>150</v>
      </c>
      <c r="G96" s="176" t="s">
        <v>147</v>
      </c>
      <c r="H96" s="177">
        <v>100</v>
      </c>
      <c r="I96" s="178"/>
      <c r="J96" s="179">
        <f t="shared" si="0"/>
        <v>0</v>
      </c>
      <c r="K96" s="175" t="s">
        <v>125</v>
      </c>
      <c r="L96" s="36"/>
      <c r="M96" s="180" t="s">
        <v>1</v>
      </c>
      <c r="N96" s="181" t="s">
        <v>38</v>
      </c>
      <c r="O96" s="58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AR96" s="15" t="s">
        <v>126</v>
      </c>
      <c r="AT96" s="15" t="s">
        <v>121</v>
      </c>
      <c r="AU96" s="15" t="s">
        <v>76</v>
      </c>
      <c r="AY96" s="15" t="s">
        <v>119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15" t="s">
        <v>74</v>
      </c>
      <c r="BK96" s="184">
        <f t="shared" si="9"/>
        <v>0</v>
      </c>
      <c r="BL96" s="15" t="s">
        <v>126</v>
      </c>
      <c r="BM96" s="15" t="s">
        <v>151</v>
      </c>
    </row>
    <row r="97" spans="2:65" s="1" customFormat="1" ht="16.5" customHeight="1">
      <c r="B97" s="32"/>
      <c r="C97" s="173" t="s">
        <v>152</v>
      </c>
      <c r="D97" s="173" t="s">
        <v>121</v>
      </c>
      <c r="E97" s="174" t="s">
        <v>153</v>
      </c>
      <c r="F97" s="175" t="s">
        <v>154</v>
      </c>
      <c r="G97" s="176" t="s">
        <v>147</v>
      </c>
      <c r="H97" s="177">
        <v>11</v>
      </c>
      <c r="I97" s="178"/>
      <c r="J97" s="179">
        <f t="shared" si="0"/>
        <v>0</v>
      </c>
      <c r="K97" s="175" t="s">
        <v>125</v>
      </c>
      <c r="L97" s="36"/>
      <c r="M97" s="180" t="s">
        <v>1</v>
      </c>
      <c r="N97" s="181" t="s">
        <v>38</v>
      </c>
      <c r="O97" s="58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AR97" s="15" t="s">
        <v>126</v>
      </c>
      <c r="AT97" s="15" t="s">
        <v>121</v>
      </c>
      <c r="AU97" s="15" t="s">
        <v>76</v>
      </c>
      <c r="AY97" s="15" t="s">
        <v>119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15" t="s">
        <v>74</v>
      </c>
      <c r="BK97" s="184">
        <f t="shared" si="9"/>
        <v>0</v>
      </c>
      <c r="BL97" s="15" t="s">
        <v>126</v>
      </c>
      <c r="BM97" s="15" t="s">
        <v>155</v>
      </c>
    </row>
    <row r="98" spans="2:65" s="1" customFormat="1" ht="16.5" customHeight="1">
      <c r="B98" s="32"/>
      <c r="C98" s="173" t="s">
        <v>139</v>
      </c>
      <c r="D98" s="173" t="s">
        <v>121</v>
      </c>
      <c r="E98" s="174" t="s">
        <v>156</v>
      </c>
      <c r="F98" s="175" t="s">
        <v>157</v>
      </c>
      <c r="G98" s="176" t="s">
        <v>147</v>
      </c>
      <c r="H98" s="177">
        <v>1040</v>
      </c>
      <c r="I98" s="178"/>
      <c r="J98" s="179">
        <f t="shared" si="0"/>
        <v>0</v>
      </c>
      <c r="K98" s="175" t="s">
        <v>125</v>
      </c>
      <c r="L98" s="36"/>
      <c r="M98" s="180" t="s">
        <v>1</v>
      </c>
      <c r="N98" s="181" t="s">
        <v>38</v>
      </c>
      <c r="O98" s="58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AR98" s="15" t="s">
        <v>126</v>
      </c>
      <c r="AT98" s="15" t="s">
        <v>121</v>
      </c>
      <c r="AU98" s="15" t="s">
        <v>76</v>
      </c>
      <c r="AY98" s="15" t="s">
        <v>119</v>
      </c>
      <c r="BE98" s="184">
        <f t="shared" si="4"/>
        <v>0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15" t="s">
        <v>74</v>
      </c>
      <c r="BK98" s="184">
        <f t="shared" si="9"/>
        <v>0</v>
      </c>
      <c r="BL98" s="15" t="s">
        <v>126</v>
      </c>
      <c r="BM98" s="15" t="s">
        <v>158</v>
      </c>
    </row>
    <row r="99" spans="2:65" s="1" customFormat="1" ht="16.5" customHeight="1">
      <c r="B99" s="32"/>
      <c r="C99" s="173" t="s">
        <v>159</v>
      </c>
      <c r="D99" s="173" t="s">
        <v>121</v>
      </c>
      <c r="E99" s="174" t="s">
        <v>160</v>
      </c>
      <c r="F99" s="175" t="s">
        <v>161</v>
      </c>
      <c r="G99" s="176" t="s">
        <v>147</v>
      </c>
      <c r="H99" s="177">
        <v>1040</v>
      </c>
      <c r="I99" s="178"/>
      <c r="J99" s="179">
        <f t="shared" si="0"/>
        <v>0</v>
      </c>
      <c r="K99" s="175" t="s">
        <v>125</v>
      </c>
      <c r="L99" s="36"/>
      <c r="M99" s="180" t="s">
        <v>1</v>
      </c>
      <c r="N99" s="181" t="s">
        <v>38</v>
      </c>
      <c r="O99" s="58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AR99" s="15" t="s">
        <v>126</v>
      </c>
      <c r="AT99" s="15" t="s">
        <v>121</v>
      </c>
      <c r="AU99" s="15" t="s">
        <v>76</v>
      </c>
      <c r="AY99" s="15" t="s">
        <v>119</v>
      </c>
      <c r="BE99" s="184">
        <f t="shared" si="4"/>
        <v>0</v>
      </c>
      <c r="BF99" s="184">
        <f t="shared" si="5"/>
        <v>0</v>
      </c>
      <c r="BG99" s="184">
        <f t="shared" si="6"/>
        <v>0</v>
      </c>
      <c r="BH99" s="184">
        <f t="shared" si="7"/>
        <v>0</v>
      </c>
      <c r="BI99" s="184">
        <f t="shared" si="8"/>
        <v>0</v>
      </c>
      <c r="BJ99" s="15" t="s">
        <v>74</v>
      </c>
      <c r="BK99" s="184">
        <f t="shared" si="9"/>
        <v>0</v>
      </c>
      <c r="BL99" s="15" t="s">
        <v>126</v>
      </c>
      <c r="BM99" s="15" t="s">
        <v>162</v>
      </c>
    </row>
    <row r="100" spans="2:65" s="1" customFormat="1" ht="16.5" customHeight="1">
      <c r="B100" s="32"/>
      <c r="C100" s="173" t="s">
        <v>143</v>
      </c>
      <c r="D100" s="173" t="s">
        <v>121</v>
      </c>
      <c r="E100" s="174" t="s">
        <v>163</v>
      </c>
      <c r="F100" s="175" t="s">
        <v>164</v>
      </c>
      <c r="G100" s="176" t="s">
        <v>142</v>
      </c>
      <c r="H100" s="177">
        <v>0</v>
      </c>
      <c r="I100" s="178"/>
      <c r="J100" s="179">
        <f t="shared" si="0"/>
        <v>0</v>
      </c>
      <c r="K100" s="175" t="s">
        <v>125</v>
      </c>
      <c r="L100" s="36"/>
      <c r="M100" s="180" t="s">
        <v>1</v>
      </c>
      <c r="N100" s="181" t="s">
        <v>38</v>
      </c>
      <c r="O100" s="58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AR100" s="15" t="s">
        <v>126</v>
      </c>
      <c r="AT100" s="15" t="s">
        <v>121</v>
      </c>
      <c r="AU100" s="15" t="s">
        <v>76</v>
      </c>
      <c r="AY100" s="15" t="s">
        <v>119</v>
      </c>
      <c r="BE100" s="184">
        <f t="shared" si="4"/>
        <v>0</v>
      </c>
      <c r="BF100" s="184">
        <f t="shared" si="5"/>
        <v>0</v>
      </c>
      <c r="BG100" s="184">
        <f t="shared" si="6"/>
        <v>0</v>
      </c>
      <c r="BH100" s="184">
        <f t="shared" si="7"/>
        <v>0</v>
      </c>
      <c r="BI100" s="184">
        <f t="shared" si="8"/>
        <v>0</v>
      </c>
      <c r="BJ100" s="15" t="s">
        <v>74</v>
      </c>
      <c r="BK100" s="184">
        <f t="shared" si="9"/>
        <v>0</v>
      </c>
      <c r="BL100" s="15" t="s">
        <v>126</v>
      </c>
      <c r="BM100" s="15" t="s">
        <v>165</v>
      </c>
    </row>
    <row r="101" spans="2:65" s="1" customFormat="1" ht="16.5" customHeight="1">
      <c r="B101" s="32"/>
      <c r="C101" s="173" t="s">
        <v>166</v>
      </c>
      <c r="D101" s="173" t="s">
        <v>121</v>
      </c>
      <c r="E101" s="174" t="s">
        <v>167</v>
      </c>
      <c r="F101" s="175" t="s">
        <v>168</v>
      </c>
      <c r="G101" s="176" t="s">
        <v>169</v>
      </c>
      <c r="H101" s="177">
        <v>3855</v>
      </c>
      <c r="I101" s="178"/>
      <c r="J101" s="179">
        <f t="shared" si="0"/>
        <v>0</v>
      </c>
      <c r="K101" s="175" t="s">
        <v>125</v>
      </c>
      <c r="L101" s="36"/>
      <c r="M101" s="180" t="s">
        <v>1</v>
      </c>
      <c r="N101" s="181" t="s">
        <v>38</v>
      </c>
      <c r="O101" s="58"/>
      <c r="P101" s="182">
        <f t="shared" si="1"/>
        <v>0</v>
      </c>
      <c r="Q101" s="182">
        <v>0</v>
      </c>
      <c r="R101" s="182">
        <f t="shared" si="2"/>
        <v>0</v>
      </c>
      <c r="S101" s="182">
        <v>0</v>
      </c>
      <c r="T101" s="183">
        <f t="shared" si="3"/>
        <v>0</v>
      </c>
      <c r="AR101" s="15" t="s">
        <v>126</v>
      </c>
      <c r="AT101" s="15" t="s">
        <v>121</v>
      </c>
      <c r="AU101" s="15" t="s">
        <v>76</v>
      </c>
      <c r="AY101" s="15" t="s">
        <v>119</v>
      </c>
      <c r="BE101" s="184">
        <f t="shared" si="4"/>
        <v>0</v>
      </c>
      <c r="BF101" s="184">
        <f t="shared" si="5"/>
        <v>0</v>
      </c>
      <c r="BG101" s="184">
        <f t="shared" si="6"/>
        <v>0</v>
      </c>
      <c r="BH101" s="184">
        <f t="shared" si="7"/>
        <v>0</v>
      </c>
      <c r="BI101" s="184">
        <f t="shared" si="8"/>
        <v>0</v>
      </c>
      <c r="BJ101" s="15" t="s">
        <v>74</v>
      </c>
      <c r="BK101" s="184">
        <f t="shared" si="9"/>
        <v>0</v>
      </c>
      <c r="BL101" s="15" t="s">
        <v>126</v>
      </c>
      <c r="BM101" s="15" t="s">
        <v>170</v>
      </c>
    </row>
    <row r="102" spans="2:65" s="11" customFormat="1" ht="11.25">
      <c r="B102" s="185"/>
      <c r="C102" s="186"/>
      <c r="D102" s="187" t="s">
        <v>171</v>
      </c>
      <c r="E102" s="188" t="s">
        <v>1</v>
      </c>
      <c r="F102" s="189" t="s">
        <v>172</v>
      </c>
      <c r="G102" s="186"/>
      <c r="H102" s="188" t="s">
        <v>1</v>
      </c>
      <c r="I102" s="190"/>
      <c r="J102" s="186"/>
      <c r="K102" s="186"/>
      <c r="L102" s="191"/>
      <c r="M102" s="192"/>
      <c r="N102" s="193"/>
      <c r="O102" s="193"/>
      <c r="P102" s="193"/>
      <c r="Q102" s="193"/>
      <c r="R102" s="193"/>
      <c r="S102" s="193"/>
      <c r="T102" s="194"/>
      <c r="AT102" s="195" t="s">
        <v>171</v>
      </c>
      <c r="AU102" s="195" t="s">
        <v>76</v>
      </c>
      <c r="AV102" s="11" t="s">
        <v>74</v>
      </c>
      <c r="AW102" s="11" t="s">
        <v>30</v>
      </c>
      <c r="AX102" s="11" t="s">
        <v>67</v>
      </c>
      <c r="AY102" s="195" t="s">
        <v>119</v>
      </c>
    </row>
    <row r="103" spans="2:65" s="12" customFormat="1" ht="11.25">
      <c r="B103" s="196"/>
      <c r="C103" s="197"/>
      <c r="D103" s="187" t="s">
        <v>171</v>
      </c>
      <c r="E103" s="198" t="s">
        <v>1</v>
      </c>
      <c r="F103" s="199" t="s">
        <v>173</v>
      </c>
      <c r="G103" s="197"/>
      <c r="H103" s="200">
        <v>3855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171</v>
      </c>
      <c r="AU103" s="206" t="s">
        <v>76</v>
      </c>
      <c r="AV103" s="12" t="s">
        <v>76</v>
      </c>
      <c r="AW103" s="12" t="s">
        <v>30</v>
      </c>
      <c r="AX103" s="12" t="s">
        <v>74</v>
      </c>
      <c r="AY103" s="206" t="s">
        <v>119</v>
      </c>
    </row>
    <row r="104" spans="2:65" s="1" customFormat="1" ht="16.5" customHeight="1">
      <c r="B104" s="32"/>
      <c r="C104" s="173" t="s">
        <v>148</v>
      </c>
      <c r="D104" s="173" t="s">
        <v>121</v>
      </c>
      <c r="E104" s="174" t="s">
        <v>174</v>
      </c>
      <c r="F104" s="175" t="s">
        <v>175</v>
      </c>
      <c r="G104" s="176" t="s">
        <v>169</v>
      </c>
      <c r="H104" s="177">
        <v>0</v>
      </c>
      <c r="I104" s="178"/>
      <c r="J104" s="179">
        <f>ROUND(I104*H104,2)</f>
        <v>0</v>
      </c>
      <c r="K104" s="175" t="s">
        <v>125</v>
      </c>
      <c r="L104" s="36"/>
      <c r="M104" s="180" t="s">
        <v>1</v>
      </c>
      <c r="N104" s="181" t="s">
        <v>38</v>
      </c>
      <c r="O104" s="58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5" t="s">
        <v>126</v>
      </c>
      <c r="AT104" s="15" t="s">
        <v>121</v>
      </c>
      <c r="AU104" s="15" t="s">
        <v>76</v>
      </c>
      <c r="AY104" s="15" t="s">
        <v>119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74</v>
      </c>
      <c r="BK104" s="184">
        <f>ROUND(I104*H104,2)</f>
        <v>0</v>
      </c>
      <c r="BL104" s="15" t="s">
        <v>126</v>
      </c>
      <c r="BM104" s="15" t="s">
        <v>176</v>
      </c>
    </row>
    <row r="105" spans="2:65" s="1" customFormat="1" ht="16.5" customHeight="1">
      <c r="B105" s="32"/>
      <c r="C105" s="173" t="s">
        <v>8</v>
      </c>
      <c r="D105" s="173" t="s">
        <v>121</v>
      </c>
      <c r="E105" s="174" t="s">
        <v>177</v>
      </c>
      <c r="F105" s="175" t="s">
        <v>178</v>
      </c>
      <c r="G105" s="176" t="s">
        <v>169</v>
      </c>
      <c r="H105" s="177">
        <v>0</v>
      </c>
      <c r="I105" s="178"/>
      <c r="J105" s="179">
        <f>ROUND(I105*H105,2)</f>
        <v>0</v>
      </c>
      <c r="K105" s="175" t="s">
        <v>125</v>
      </c>
      <c r="L105" s="36"/>
      <c r="M105" s="180" t="s">
        <v>1</v>
      </c>
      <c r="N105" s="181" t="s">
        <v>38</v>
      </c>
      <c r="O105" s="58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AR105" s="15" t="s">
        <v>126</v>
      </c>
      <c r="AT105" s="15" t="s">
        <v>121</v>
      </c>
      <c r="AU105" s="15" t="s">
        <v>76</v>
      </c>
      <c r="AY105" s="15" t="s">
        <v>119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74</v>
      </c>
      <c r="BK105" s="184">
        <f>ROUND(I105*H105,2)</f>
        <v>0</v>
      </c>
      <c r="BL105" s="15" t="s">
        <v>126</v>
      </c>
      <c r="BM105" s="15" t="s">
        <v>179</v>
      </c>
    </row>
    <row r="106" spans="2:65" s="1" customFormat="1" ht="16.5" customHeight="1">
      <c r="B106" s="32"/>
      <c r="C106" s="207" t="s">
        <v>151</v>
      </c>
      <c r="D106" s="207" t="s">
        <v>180</v>
      </c>
      <c r="E106" s="208" t="s">
        <v>181</v>
      </c>
      <c r="F106" s="209" t="s">
        <v>182</v>
      </c>
      <c r="G106" s="210" t="s">
        <v>142</v>
      </c>
      <c r="H106" s="211">
        <v>0</v>
      </c>
      <c r="I106" s="212"/>
      <c r="J106" s="213">
        <f>ROUND(I106*H106,2)</f>
        <v>0</v>
      </c>
      <c r="K106" s="209" t="s">
        <v>125</v>
      </c>
      <c r="L106" s="214"/>
      <c r="M106" s="215" t="s">
        <v>1</v>
      </c>
      <c r="N106" s="216" t="s">
        <v>38</v>
      </c>
      <c r="O106" s="58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AR106" s="15" t="s">
        <v>135</v>
      </c>
      <c r="AT106" s="15" t="s">
        <v>180</v>
      </c>
      <c r="AU106" s="15" t="s">
        <v>76</v>
      </c>
      <c r="AY106" s="15" t="s">
        <v>119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74</v>
      </c>
      <c r="BK106" s="184">
        <f>ROUND(I106*H106,2)</f>
        <v>0</v>
      </c>
      <c r="BL106" s="15" t="s">
        <v>126</v>
      </c>
      <c r="BM106" s="15" t="s">
        <v>183</v>
      </c>
    </row>
    <row r="107" spans="2:65" s="1" customFormat="1" ht="16.5" customHeight="1">
      <c r="B107" s="32"/>
      <c r="C107" s="173" t="s">
        <v>184</v>
      </c>
      <c r="D107" s="173" t="s">
        <v>121</v>
      </c>
      <c r="E107" s="174" t="s">
        <v>185</v>
      </c>
      <c r="F107" s="175" t="s">
        <v>186</v>
      </c>
      <c r="G107" s="176" t="s">
        <v>169</v>
      </c>
      <c r="H107" s="177">
        <v>0</v>
      </c>
      <c r="I107" s="178"/>
      <c r="J107" s="179">
        <f>ROUND(I107*H107,2)</f>
        <v>0</v>
      </c>
      <c r="K107" s="175" t="s">
        <v>125</v>
      </c>
      <c r="L107" s="36"/>
      <c r="M107" s="180" t="s">
        <v>1</v>
      </c>
      <c r="N107" s="181" t="s">
        <v>38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126</v>
      </c>
      <c r="AT107" s="15" t="s">
        <v>121</v>
      </c>
      <c r="AU107" s="15" t="s">
        <v>76</v>
      </c>
      <c r="AY107" s="15" t="s">
        <v>119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74</v>
      </c>
      <c r="BK107" s="184">
        <f>ROUND(I107*H107,2)</f>
        <v>0</v>
      </c>
      <c r="BL107" s="15" t="s">
        <v>126</v>
      </c>
      <c r="BM107" s="15" t="s">
        <v>187</v>
      </c>
    </row>
    <row r="108" spans="2:65" s="1" customFormat="1" ht="16.5" customHeight="1">
      <c r="B108" s="32"/>
      <c r="C108" s="207" t="s">
        <v>155</v>
      </c>
      <c r="D108" s="207" t="s">
        <v>180</v>
      </c>
      <c r="E108" s="208" t="s">
        <v>188</v>
      </c>
      <c r="F108" s="209" t="s">
        <v>189</v>
      </c>
      <c r="G108" s="210" t="s">
        <v>190</v>
      </c>
      <c r="H108" s="211">
        <v>0</v>
      </c>
      <c r="I108" s="212"/>
      <c r="J108" s="213">
        <f>ROUND(I108*H108,2)</f>
        <v>0</v>
      </c>
      <c r="K108" s="209" t="s">
        <v>125</v>
      </c>
      <c r="L108" s="214"/>
      <c r="M108" s="215" t="s">
        <v>1</v>
      </c>
      <c r="N108" s="216" t="s">
        <v>38</v>
      </c>
      <c r="O108" s="58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5" t="s">
        <v>135</v>
      </c>
      <c r="AT108" s="15" t="s">
        <v>180</v>
      </c>
      <c r="AU108" s="15" t="s">
        <v>76</v>
      </c>
      <c r="AY108" s="15" t="s">
        <v>119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74</v>
      </c>
      <c r="BK108" s="184">
        <f>ROUND(I108*H108,2)</f>
        <v>0</v>
      </c>
      <c r="BL108" s="15" t="s">
        <v>126</v>
      </c>
      <c r="BM108" s="15" t="s">
        <v>191</v>
      </c>
    </row>
    <row r="109" spans="2:65" s="10" customFormat="1" ht="22.9" customHeight="1">
      <c r="B109" s="157"/>
      <c r="C109" s="158"/>
      <c r="D109" s="159" t="s">
        <v>66</v>
      </c>
      <c r="E109" s="171" t="s">
        <v>192</v>
      </c>
      <c r="F109" s="171" t="s">
        <v>193</v>
      </c>
      <c r="G109" s="158"/>
      <c r="H109" s="158"/>
      <c r="I109" s="161"/>
      <c r="J109" s="172">
        <f>BK109</f>
        <v>0</v>
      </c>
      <c r="K109" s="158"/>
      <c r="L109" s="163"/>
      <c r="M109" s="164"/>
      <c r="N109" s="165"/>
      <c r="O109" s="165"/>
      <c r="P109" s="166">
        <f>SUM(P110:P116)</f>
        <v>0</v>
      </c>
      <c r="Q109" s="165"/>
      <c r="R109" s="166">
        <f>SUM(R110:R116)</f>
        <v>0</v>
      </c>
      <c r="S109" s="165"/>
      <c r="T109" s="167">
        <f>SUM(T110:T116)</f>
        <v>0</v>
      </c>
      <c r="AR109" s="168" t="s">
        <v>74</v>
      </c>
      <c r="AT109" s="169" t="s">
        <v>66</v>
      </c>
      <c r="AU109" s="169" t="s">
        <v>74</v>
      </c>
      <c r="AY109" s="168" t="s">
        <v>119</v>
      </c>
      <c r="BK109" s="170">
        <f>SUM(BK110:BK116)</f>
        <v>0</v>
      </c>
    </row>
    <row r="110" spans="2:65" s="1" customFormat="1" ht="16.5" customHeight="1">
      <c r="B110" s="32"/>
      <c r="C110" s="173" t="s">
        <v>194</v>
      </c>
      <c r="D110" s="173" t="s">
        <v>121</v>
      </c>
      <c r="E110" s="174" t="s">
        <v>195</v>
      </c>
      <c r="F110" s="175" t="s">
        <v>196</v>
      </c>
      <c r="G110" s="176" t="s">
        <v>169</v>
      </c>
      <c r="H110" s="177">
        <v>3855</v>
      </c>
      <c r="I110" s="178"/>
      <c r="J110" s="179">
        <f>ROUND(I110*H110,2)</f>
        <v>0</v>
      </c>
      <c r="K110" s="175" t="s">
        <v>125</v>
      </c>
      <c r="L110" s="36"/>
      <c r="M110" s="180" t="s">
        <v>1</v>
      </c>
      <c r="N110" s="181" t="s">
        <v>38</v>
      </c>
      <c r="O110" s="58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AR110" s="15" t="s">
        <v>126</v>
      </c>
      <c r="AT110" s="15" t="s">
        <v>121</v>
      </c>
      <c r="AU110" s="15" t="s">
        <v>76</v>
      </c>
      <c r="AY110" s="15" t="s">
        <v>119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74</v>
      </c>
      <c r="BK110" s="184">
        <f>ROUND(I110*H110,2)</f>
        <v>0</v>
      </c>
      <c r="BL110" s="15" t="s">
        <v>126</v>
      </c>
      <c r="BM110" s="15" t="s">
        <v>197</v>
      </c>
    </row>
    <row r="111" spans="2:65" s="12" customFormat="1" ht="11.25">
      <c r="B111" s="196"/>
      <c r="C111" s="197"/>
      <c r="D111" s="187" t="s">
        <v>171</v>
      </c>
      <c r="E111" s="198" t="s">
        <v>1</v>
      </c>
      <c r="F111" s="199" t="s">
        <v>198</v>
      </c>
      <c r="G111" s="197"/>
      <c r="H111" s="200">
        <v>3465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171</v>
      </c>
      <c r="AU111" s="206" t="s">
        <v>76</v>
      </c>
      <c r="AV111" s="12" t="s">
        <v>76</v>
      </c>
      <c r="AW111" s="12" t="s">
        <v>30</v>
      </c>
      <c r="AX111" s="12" t="s">
        <v>67</v>
      </c>
      <c r="AY111" s="206" t="s">
        <v>119</v>
      </c>
    </row>
    <row r="112" spans="2:65" s="11" customFormat="1" ht="11.25">
      <c r="B112" s="185"/>
      <c r="C112" s="186"/>
      <c r="D112" s="187" t="s">
        <v>171</v>
      </c>
      <c r="E112" s="188" t="s">
        <v>1</v>
      </c>
      <c r="F112" s="189" t="s">
        <v>199</v>
      </c>
      <c r="G112" s="186"/>
      <c r="H112" s="188" t="s">
        <v>1</v>
      </c>
      <c r="I112" s="190"/>
      <c r="J112" s="186"/>
      <c r="K112" s="186"/>
      <c r="L112" s="191"/>
      <c r="M112" s="192"/>
      <c r="N112" s="193"/>
      <c r="O112" s="193"/>
      <c r="P112" s="193"/>
      <c r="Q112" s="193"/>
      <c r="R112" s="193"/>
      <c r="S112" s="193"/>
      <c r="T112" s="194"/>
      <c r="AT112" s="195" t="s">
        <v>171</v>
      </c>
      <c r="AU112" s="195" t="s">
        <v>76</v>
      </c>
      <c r="AV112" s="11" t="s">
        <v>74</v>
      </c>
      <c r="AW112" s="11" t="s">
        <v>30</v>
      </c>
      <c r="AX112" s="11" t="s">
        <v>67</v>
      </c>
      <c r="AY112" s="195" t="s">
        <v>119</v>
      </c>
    </row>
    <row r="113" spans="2:65" s="12" customFormat="1" ht="11.25">
      <c r="B113" s="196"/>
      <c r="C113" s="197"/>
      <c r="D113" s="187" t="s">
        <v>171</v>
      </c>
      <c r="E113" s="198" t="s">
        <v>1</v>
      </c>
      <c r="F113" s="199" t="s">
        <v>200</v>
      </c>
      <c r="G113" s="197"/>
      <c r="H113" s="200">
        <v>390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171</v>
      </c>
      <c r="AU113" s="206" t="s">
        <v>76</v>
      </c>
      <c r="AV113" s="12" t="s">
        <v>76</v>
      </c>
      <c r="AW113" s="12" t="s">
        <v>30</v>
      </c>
      <c r="AX113" s="12" t="s">
        <v>67</v>
      </c>
      <c r="AY113" s="206" t="s">
        <v>119</v>
      </c>
    </row>
    <row r="114" spans="2:65" s="13" customFormat="1" ht="11.25">
      <c r="B114" s="217"/>
      <c r="C114" s="218"/>
      <c r="D114" s="187" t="s">
        <v>171</v>
      </c>
      <c r="E114" s="219" t="s">
        <v>1</v>
      </c>
      <c r="F114" s="220" t="s">
        <v>201</v>
      </c>
      <c r="G114" s="218"/>
      <c r="H114" s="221">
        <v>3855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171</v>
      </c>
      <c r="AU114" s="227" t="s">
        <v>76</v>
      </c>
      <c r="AV114" s="13" t="s">
        <v>126</v>
      </c>
      <c r="AW114" s="13" t="s">
        <v>30</v>
      </c>
      <c r="AX114" s="13" t="s">
        <v>74</v>
      </c>
      <c r="AY114" s="227" t="s">
        <v>119</v>
      </c>
    </row>
    <row r="115" spans="2:65" s="1" customFormat="1" ht="16.5" customHeight="1">
      <c r="B115" s="32"/>
      <c r="C115" s="173" t="s">
        <v>158</v>
      </c>
      <c r="D115" s="173" t="s">
        <v>121</v>
      </c>
      <c r="E115" s="174" t="s">
        <v>202</v>
      </c>
      <c r="F115" s="175" t="s">
        <v>203</v>
      </c>
      <c r="G115" s="176" t="s">
        <v>169</v>
      </c>
      <c r="H115" s="177">
        <v>0</v>
      </c>
      <c r="I115" s="178"/>
      <c r="J115" s="179">
        <f>ROUND(I115*H115,2)</f>
        <v>0</v>
      </c>
      <c r="K115" s="175" t="s">
        <v>125</v>
      </c>
      <c r="L115" s="36"/>
      <c r="M115" s="180" t="s">
        <v>1</v>
      </c>
      <c r="N115" s="181" t="s">
        <v>38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126</v>
      </c>
      <c r="AT115" s="15" t="s">
        <v>121</v>
      </c>
      <c r="AU115" s="15" t="s">
        <v>76</v>
      </c>
      <c r="AY115" s="15" t="s">
        <v>119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74</v>
      </c>
      <c r="BK115" s="184">
        <f>ROUND(I115*H115,2)</f>
        <v>0</v>
      </c>
      <c r="BL115" s="15" t="s">
        <v>126</v>
      </c>
      <c r="BM115" s="15" t="s">
        <v>204</v>
      </c>
    </row>
    <row r="116" spans="2:65" s="1" customFormat="1" ht="16.5" customHeight="1">
      <c r="B116" s="32"/>
      <c r="C116" s="173" t="s">
        <v>7</v>
      </c>
      <c r="D116" s="173" t="s">
        <v>121</v>
      </c>
      <c r="E116" s="174" t="s">
        <v>205</v>
      </c>
      <c r="F116" s="175" t="s">
        <v>206</v>
      </c>
      <c r="G116" s="176" t="s">
        <v>169</v>
      </c>
      <c r="H116" s="177">
        <v>0</v>
      </c>
      <c r="I116" s="178"/>
      <c r="J116" s="179">
        <f>ROUND(I116*H116,2)</f>
        <v>0</v>
      </c>
      <c r="K116" s="175" t="s">
        <v>125</v>
      </c>
      <c r="L116" s="36"/>
      <c r="M116" s="180" t="s">
        <v>1</v>
      </c>
      <c r="N116" s="181" t="s">
        <v>38</v>
      </c>
      <c r="O116" s="58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AR116" s="15" t="s">
        <v>126</v>
      </c>
      <c r="AT116" s="15" t="s">
        <v>121</v>
      </c>
      <c r="AU116" s="15" t="s">
        <v>76</v>
      </c>
      <c r="AY116" s="15" t="s">
        <v>119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5" t="s">
        <v>74</v>
      </c>
      <c r="BK116" s="184">
        <f>ROUND(I116*H116,2)</f>
        <v>0</v>
      </c>
      <c r="BL116" s="15" t="s">
        <v>126</v>
      </c>
      <c r="BM116" s="15" t="s">
        <v>207</v>
      </c>
    </row>
    <row r="117" spans="2:65" s="10" customFormat="1" ht="22.9" customHeight="1">
      <c r="B117" s="157"/>
      <c r="C117" s="158"/>
      <c r="D117" s="159" t="s">
        <v>66</v>
      </c>
      <c r="E117" s="171" t="s">
        <v>208</v>
      </c>
      <c r="F117" s="171" t="s">
        <v>209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SUM(P118:P122)</f>
        <v>0</v>
      </c>
      <c r="Q117" s="165"/>
      <c r="R117" s="166">
        <f>SUM(R118:R122)</f>
        <v>0</v>
      </c>
      <c r="S117" s="165"/>
      <c r="T117" s="167">
        <f>SUM(T118:T122)</f>
        <v>0</v>
      </c>
      <c r="AR117" s="168" t="s">
        <v>74</v>
      </c>
      <c r="AT117" s="169" t="s">
        <v>66</v>
      </c>
      <c r="AU117" s="169" t="s">
        <v>74</v>
      </c>
      <c r="AY117" s="168" t="s">
        <v>119</v>
      </c>
      <c r="BK117" s="170">
        <f>SUM(BK118:BK122)</f>
        <v>0</v>
      </c>
    </row>
    <row r="118" spans="2:65" s="1" customFormat="1" ht="16.5" customHeight="1">
      <c r="B118" s="32"/>
      <c r="C118" s="173" t="s">
        <v>162</v>
      </c>
      <c r="D118" s="173" t="s">
        <v>121</v>
      </c>
      <c r="E118" s="174" t="s">
        <v>210</v>
      </c>
      <c r="F118" s="175" t="s">
        <v>211</v>
      </c>
      <c r="G118" s="176" t="s">
        <v>169</v>
      </c>
      <c r="H118" s="177">
        <v>0</v>
      </c>
      <c r="I118" s="178"/>
      <c r="J118" s="179">
        <f>ROUND(I118*H118,2)</f>
        <v>0</v>
      </c>
      <c r="K118" s="175" t="s">
        <v>125</v>
      </c>
      <c r="L118" s="36"/>
      <c r="M118" s="180" t="s">
        <v>1</v>
      </c>
      <c r="N118" s="181" t="s">
        <v>38</v>
      </c>
      <c r="O118" s="58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15" t="s">
        <v>126</v>
      </c>
      <c r="AT118" s="15" t="s">
        <v>121</v>
      </c>
      <c r="AU118" s="15" t="s">
        <v>76</v>
      </c>
      <c r="AY118" s="15" t="s">
        <v>119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74</v>
      </c>
      <c r="BK118" s="184">
        <f>ROUND(I118*H118,2)</f>
        <v>0</v>
      </c>
      <c r="BL118" s="15" t="s">
        <v>126</v>
      </c>
      <c r="BM118" s="15" t="s">
        <v>212</v>
      </c>
    </row>
    <row r="119" spans="2:65" s="1" customFormat="1" ht="16.5" customHeight="1">
      <c r="B119" s="32"/>
      <c r="C119" s="173" t="s">
        <v>213</v>
      </c>
      <c r="D119" s="173" t="s">
        <v>121</v>
      </c>
      <c r="E119" s="174" t="s">
        <v>214</v>
      </c>
      <c r="F119" s="175" t="s">
        <v>215</v>
      </c>
      <c r="G119" s="176" t="s">
        <v>169</v>
      </c>
      <c r="H119" s="177">
        <v>0</v>
      </c>
      <c r="I119" s="178"/>
      <c r="J119" s="179">
        <f>ROUND(I119*H119,2)</f>
        <v>0</v>
      </c>
      <c r="K119" s="175" t="s">
        <v>125</v>
      </c>
      <c r="L119" s="36"/>
      <c r="M119" s="180" t="s">
        <v>1</v>
      </c>
      <c r="N119" s="181" t="s">
        <v>38</v>
      </c>
      <c r="O119" s="5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5" t="s">
        <v>126</v>
      </c>
      <c r="AT119" s="15" t="s">
        <v>121</v>
      </c>
      <c r="AU119" s="15" t="s">
        <v>76</v>
      </c>
      <c r="AY119" s="15" t="s">
        <v>119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74</v>
      </c>
      <c r="BK119" s="184">
        <f>ROUND(I119*H119,2)</f>
        <v>0</v>
      </c>
      <c r="BL119" s="15" t="s">
        <v>126</v>
      </c>
      <c r="BM119" s="15" t="s">
        <v>216</v>
      </c>
    </row>
    <row r="120" spans="2:65" s="1" customFormat="1" ht="16.5" customHeight="1">
      <c r="B120" s="32"/>
      <c r="C120" s="173" t="s">
        <v>165</v>
      </c>
      <c r="D120" s="173" t="s">
        <v>121</v>
      </c>
      <c r="E120" s="174" t="s">
        <v>217</v>
      </c>
      <c r="F120" s="175" t="s">
        <v>218</v>
      </c>
      <c r="G120" s="176" t="s">
        <v>169</v>
      </c>
      <c r="H120" s="177">
        <v>0</v>
      </c>
      <c r="I120" s="178"/>
      <c r="J120" s="179">
        <f>ROUND(I120*H120,2)</f>
        <v>0</v>
      </c>
      <c r="K120" s="175" t="s">
        <v>125</v>
      </c>
      <c r="L120" s="36"/>
      <c r="M120" s="180" t="s">
        <v>1</v>
      </c>
      <c r="N120" s="181" t="s">
        <v>38</v>
      </c>
      <c r="O120" s="58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5" t="s">
        <v>126</v>
      </c>
      <c r="AT120" s="15" t="s">
        <v>121</v>
      </c>
      <c r="AU120" s="15" t="s">
        <v>76</v>
      </c>
      <c r="AY120" s="15" t="s">
        <v>119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74</v>
      </c>
      <c r="BK120" s="184">
        <f>ROUND(I120*H120,2)</f>
        <v>0</v>
      </c>
      <c r="BL120" s="15" t="s">
        <v>126</v>
      </c>
      <c r="BM120" s="15" t="s">
        <v>219</v>
      </c>
    </row>
    <row r="121" spans="2:65" s="1" customFormat="1" ht="16.5" customHeight="1">
      <c r="B121" s="32"/>
      <c r="C121" s="207" t="s">
        <v>220</v>
      </c>
      <c r="D121" s="207" t="s">
        <v>180</v>
      </c>
      <c r="E121" s="208" t="s">
        <v>221</v>
      </c>
      <c r="F121" s="209" t="s">
        <v>222</v>
      </c>
      <c r="G121" s="210" t="s">
        <v>169</v>
      </c>
      <c r="H121" s="211">
        <v>0</v>
      </c>
      <c r="I121" s="212"/>
      <c r="J121" s="213">
        <f>ROUND(I121*H121,2)</f>
        <v>0</v>
      </c>
      <c r="K121" s="209" t="s">
        <v>125</v>
      </c>
      <c r="L121" s="214"/>
      <c r="M121" s="215" t="s">
        <v>1</v>
      </c>
      <c r="N121" s="216" t="s">
        <v>38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135</v>
      </c>
      <c r="AT121" s="15" t="s">
        <v>180</v>
      </c>
      <c r="AU121" s="15" t="s">
        <v>76</v>
      </c>
      <c r="AY121" s="15" t="s">
        <v>119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74</v>
      </c>
      <c r="BK121" s="184">
        <f>ROUND(I121*H121,2)</f>
        <v>0</v>
      </c>
      <c r="BL121" s="15" t="s">
        <v>126</v>
      </c>
      <c r="BM121" s="15" t="s">
        <v>223</v>
      </c>
    </row>
    <row r="122" spans="2:65" s="1" customFormat="1" ht="16.5" customHeight="1">
      <c r="B122" s="32"/>
      <c r="C122" s="207" t="s">
        <v>170</v>
      </c>
      <c r="D122" s="207" t="s">
        <v>180</v>
      </c>
      <c r="E122" s="208" t="s">
        <v>224</v>
      </c>
      <c r="F122" s="209" t="s">
        <v>225</v>
      </c>
      <c r="G122" s="210" t="s">
        <v>169</v>
      </c>
      <c r="H122" s="211">
        <v>0</v>
      </c>
      <c r="I122" s="212"/>
      <c r="J122" s="213">
        <f>ROUND(I122*H122,2)</f>
        <v>0</v>
      </c>
      <c r="K122" s="209" t="s">
        <v>1</v>
      </c>
      <c r="L122" s="214"/>
      <c r="M122" s="215" t="s">
        <v>1</v>
      </c>
      <c r="N122" s="216" t="s">
        <v>38</v>
      </c>
      <c r="O122" s="58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15" t="s">
        <v>135</v>
      </c>
      <c r="AT122" s="15" t="s">
        <v>180</v>
      </c>
      <c r="AU122" s="15" t="s">
        <v>76</v>
      </c>
      <c r="AY122" s="15" t="s">
        <v>119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5" t="s">
        <v>74</v>
      </c>
      <c r="BK122" s="184">
        <f>ROUND(I122*H122,2)</f>
        <v>0</v>
      </c>
      <c r="BL122" s="15" t="s">
        <v>126</v>
      </c>
      <c r="BM122" s="15" t="s">
        <v>226</v>
      </c>
    </row>
    <row r="123" spans="2:65" s="10" customFormat="1" ht="22.9" customHeight="1">
      <c r="B123" s="157"/>
      <c r="C123" s="158"/>
      <c r="D123" s="159" t="s">
        <v>66</v>
      </c>
      <c r="E123" s="171" t="s">
        <v>227</v>
      </c>
      <c r="F123" s="171" t="s">
        <v>228</v>
      </c>
      <c r="G123" s="158"/>
      <c r="H123" s="158"/>
      <c r="I123" s="161"/>
      <c r="J123" s="172">
        <f>BK123</f>
        <v>0</v>
      </c>
      <c r="K123" s="158"/>
      <c r="L123" s="163"/>
      <c r="M123" s="164"/>
      <c r="N123" s="165"/>
      <c r="O123" s="165"/>
      <c r="P123" s="166">
        <f>SUM(P124:P128)</f>
        <v>0</v>
      </c>
      <c r="Q123" s="165"/>
      <c r="R123" s="166">
        <f>SUM(R124:R128)</f>
        <v>0</v>
      </c>
      <c r="S123" s="165"/>
      <c r="T123" s="167">
        <f>SUM(T124:T128)</f>
        <v>0</v>
      </c>
      <c r="AR123" s="168" t="s">
        <v>74</v>
      </c>
      <c r="AT123" s="169" t="s">
        <v>66</v>
      </c>
      <c r="AU123" s="169" t="s">
        <v>74</v>
      </c>
      <c r="AY123" s="168" t="s">
        <v>119</v>
      </c>
      <c r="BK123" s="170">
        <f>SUM(BK124:BK128)</f>
        <v>0</v>
      </c>
    </row>
    <row r="124" spans="2:65" s="1" customFormat="1" ht="16.5" customHeight="1">
      <c r="B124" s="32"/>
      <c r="C124" s="173" t="s">
        <v>229</v>
      </c>
      <c r="D124" s="173" t="s">
        <v>121</v>
      </c>
      <c r="E124" s="174" t="s">
        <v>210</v>
      </c>
      <c r="F124" s="175" t="s">
        <v>211</v>
      </c>
      <c r="G124" s="176" t="s">
        <v>169</v>
      </c>
      <c r="H124" s="177">
        <v>0</v>
      </c>
      <c r="I124" s="178"/>
      <c r="J124" s="179">
        <f>ROUND(I124*H124,2)</f>
        <v>0</v>
      </c>
      <c r="K124" s="175" t="s">
        <v>125</v>
      </c>
      <c r="L124" s="36"/>
      <c r="M124" s="180" t="s">
        <v>1</v>
      </c>
      <c r="N124" s="181" t="s">
        <v>38</v>
      </c>
      <c r="O124" s="58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AR124" s="15" t="s">
        <v>126</v>
      </c>
      <c r="AT124" s="15" t="s">
        <v>121</v>
      </c>
      <c r="AU124" s="15" t="s">
        <v>76</v>
      </c>
      <c r="AY124" s="15" t="s">
        <v>119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74</v>
      </c>
      <c r="BK124" s="184">
        <f>ROUND(I124*H124,2)</f>
        <v>0</v>
      </c>
      <c r="BL124" s="15" t="s">
        <v>126</v>
      </c>
      <c r="BM124" s="15" t="s">
        <v>230</v>
      </c>
    </row>
    <row r="125" spans="2:65" s="1" customFormat="1" ht="16.5" customHeight="1">
      <c r="B125" s="32"/>
      <c r="C125" s="173" t="s">
        <v>176</v>
      </c>
      <c r="D125" s="173" t="s">
        <v>121</v>
      </c>
      <c r="E125" s="174" t="s">
        <v>231</v>
      </c>
      <c r="F125" s="175" t="s">
        <v>232</v>
      </c>
      <c r="G125" s="176" t="s">
        <v>169</v>
      </c>
      <c r="H125" s="177">
        <v>0</v>
      </c>
      <c r="I125" s="178"/>
      <c r="J125" s="179">
        <f>ROUND(I125*H125,2)</f>
        <v>0</v>
      </c>
      <c r="K125" s="175" t="s">
        <v>125</v>
      </c>
      <c r="L125" s="36"/>
      <c r="M125" s="180" t="s">
        <v>1</v>
      </c>
      <c r="N125" s="181" t="s">
        <v>38</v>
      </c>
      <c r="O125" s="58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15" t="s">
        <v>126</v>
      </c>
      <c r="AT125" s="15" t="s">
        <v>121</v>
      </c>
      <c r="AU125" s="15" t="s">
        <v>76</v>
      </c>
      <c r="AY125" s="15" t="s">
        <v>119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5" t="s">
        <v>74</v>
      </c>
      <c r="BK125" s="184">
        <f>ROUND(I125*H125,2)</f>
        <v>0</v>
      </c>
      <c r="BL125" s="15" t="s">
        <v>126</v>
      </c>
      <c r="BM125" s="15" t="s">
        <v>233</v>
      </c>
    </row>
    <row r="126" spans="2:65" s="1" customFormat="1" ht="16.5" customHeight="1">
      <c r="B126" s="32"/>
      <c r="C126" s="207" t="s">
        <v>234</v>
      </c>
      <c r="D126" s="207" t="s">
        <v>180</v>
      </c>
      <c r="E126" s="208" t="s">
        <v>235</v>
      </c>
      <c r="F126" s="209" t="s">
        <v>236</v>
      </c>
      <c r="G126" s="210" t="s">
        <v>169</v>
      </c>
      <c r="H126" s="211">
        <v>0</v>
      </c>
      <c r="I126" s="212"/>
      <c r="J126" s="213">
        <f>ROUND(I126*H126,2)</f>
        <v>0</v>
      </c>
      <c r="K126" s="209" t="s">
        <v>125</v>
      </c>
      <c r="L126" s="214"/>
      <c r="M126" s="215" t="s">
        <v>1</v>
      </c>
      <c r="N126" s="216" t="s">
        <v>38</v>
      </c>
      <c r="O126" s="58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AR126" s="15" t="s">
        <v>135</v>
      </c>
      <c r="AT126" s="15" t="s">
        <v>180</v>
      </c>
      <c r="AU126" s="15" t="s">
        <v>76</v>
      </c>
      <c r="AY126" s="15" t="s">
        <v>119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74</v>
      </c>
      <c r="BK126" s="184">
        <f>ROUND(I126*H126,2)</f>
        <v>0</v>
      </c>
      <c r="BL126" s="15" t="s">
        <v>126</v>
      </c>
      <c r="BM126" s="15" t="s">
        <v>237</v>
      </c>
    </row>
    <row r="127" spans="2:65" s="1" customFormat="1" ht="16.5" customHeight="1">
      <c r="B127" s="32"/>
      <c r="C127" s="207" t="s">
        <v>179</v>
      </c>
      <c r="D127" s="207" t="s">
        <v>180</v>
      </c>
      <c r="E127" s="208" t="s">
        <v>238</v>
      </c>
      <c r="F127" s="209" t="s">
        <v>239</v>
      </c>
      <c r="G127" s="210" t="s">
        <v>169</v>
      </c>
      <c r="H127" s="211">
        <v>0</v>
      </c>
      <c r="I127" s="212"/>
      <c r="J127" s="213">
        <f>ROUND(I127*H127,2)</f>
        <v>0</v>
      </c>
      <c r="K127" s="209" t="s">
        <v>125</v>
      </c>
      <c r="L127" s="214"/>
      <c r="M127" s="215" t="s">
        <v>1</v>
      </c>
      <c r="N127" s="216" t="s">
        <v>38</v>
      </c>
      <c r="O127" s="58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AR127" s="15" t="s">
        <v>135</v>
      </c>
      <c r="AT127" s="15" t="s">
        <v>180</v>
      </c>
      <c r="AU127" s="15" t="s">
        <v>76</v>
      </c>
      <c r="AY127" s="15" t="s">
        <v>119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5" t="s">
        <v>74</v>
      </c>
      <c r="BK127" s="184">
        <f>ROUND(I127*H127,2)</f>
        <v>0</v>
      </c>
      <c r="BL127" s="15" t="s">
        <v>126</v>
      </c>
      <c r="BM127" s="15" t="s">
        <v>240</v>
      </c>
    </row>
    <row r="128" spans="2:65" s="1" customFormat="1" ht="16.5" customHeight="1">
      <c r="B128" s="32"/>
      <c r="C128" s="207" t="s">
        <v>241</v>
      </c>
      <c r="D128" s="207" t="s">
        <v>180</v>
      </c>
      <c r="E128" s="208" t="s">
        <v>242</v>
      </c>
      <c r="F128" s="209" t="s">
        <v>243</v>
      </c>
      <c r="G128" s="210" t="s">
        <v>169</v>
      </c>
      <c r="H128" s="211">
        <v>0</v>
      </c>
      <c r="I128" s="212"/>
      <c r="J128" s="213">
        <f>ROUND(I128*H128,2)</f>
        <v>0</v>
      </c>
      <c r="K128" s="209" t="s">
        <v>1</v>
      </c>
      <c r="L128" s="214"/>
      <c r="M128" s="215" t="s">
        <v>1</v>
      </c>
      <c r="N128" s="216" t="s">
        <v>38</v>
      </c>
      <c r="O128" s="58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AR128" s="15" t="s">
        <v>135</v>
      </c>
      <c r="AT128" s="15" t="s">
        <v>180</v>
      </c>
      <c r="AU128" s="15" t="s">
        <v>76</v>
      </c>
      <c r="AY128" s="15" t="s">
        <v>119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74</v>
      </c>
      <c r="BK128" s="184">
        <f>ROUND(I128*H128,2)</f>
        <v>0</v>
      </c>
      <c r="BL128" s="15" t="s">
        <v>126</v>
      </c>
      <c r="BM128" s="15" t="s">
        <v>244</v>
      </c>
    </row>
    <row r="129" spans="2:65" s="10" customFormat="1" ht="22.9" customHeight="1">
      <c r="B129" s="157"/>
      <c r="C129" s="158"/>
      <c r="D129" s="159" t="s">
        <v>66</v>
      </c>
      <c r="E129" s="171" t="s">
        <v>245</v>
      </c>
      <c r="F129" s="171" t="s">
        <v>246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SUM(P130:P139)</f>
        <v>0</v>
      </c>
      <c r="Q129" s="165"/>
      <c r="R129" s="166">
        <f>SUM(R130:R139)</f>
        <v>0</v>
      </c>
      <c r="S129" s="165"/>
      <c r="T129" s="167">
        <f>SUM(T130:T139)</f>
        <v>0</v>
      </c>
      <c r="AR129" s="168" t="s">
        <v>74</v>
      </c>
      <c r="AT129" s="169" t="s">
        <v>66</v>
      </c>
      <c r="AU129" s="169" t="s">
        <v>74</v>
      </c>
      <c r="AY129" s="168" t="s">
        <v>119</v>
      </c>
      <c r="BK129" s="170">
        <f>SUM(BK130:BK139)</f>
        <v>0</v>
      </c>
    </row>
    <row r="130" spans="2:65" s="1" customFormat="1" ht="16.5" customHeight="1">
      <c r="B130" s="32"/>
      <c r="C130" s="173" t="s">
        <v>183</v>
      </c>
      <c r="D130" s="173" t="s">
        <v>121</v>
      </c>
      <c r="E130" s="174" t="s">
        <v>247</v>
      </c>
      <c r="F130" s="175" t="s">
        <v>248</v>
      </c>
      <c r="G130" s="176" t="s">
        <v>124</v>
      </c>
      <c r="H130" s="177">
        <v>0</v>
      </c>
      <c r="I130" s="178"/>
      <c r="J130" s="179">
        <f t="shared" ref="J130:J139" si="10">ROUND(I130*H130,2)</f>
        <v>0</v>
      </c>
      <c r="K130" s="175" t="s">
        <v>125</v>
      </c>
      <c r="L130" s="36"/>
      <c r="M130" s="180" t="s">
        <v>1</v>
      </c>
      <c r="N130" s="181" t="s">
        <v>38</v>
      </c>
      <c r="O130" s="58"/>
      <c r="P130" s="182">
        <f t="shared" ref="P130:P139" si="11">O130*H130</f>
        <v>0</v>
      </c>
      <c r="Q130" s="182">
        <v>0</v>
      </c>
      <c r="R130" s="182">
        <f t="shared" ref="R130:R139" si="12">Q130*H130</f>
        <v>0</v>
      </c>
      <c r="S130" s="182">
        <v>0</v>
      </c>
      <c r="T130" s="183">
        <f t="shared" ref="T130:T139" si="13">S130*H130</f>
        <v>0</v>
      </c>
      <c r="AR130" s="15" t="s">
        <v>126</v>
      </c>
      <c r="AT130" s="15" t="s">
        <v>121</v>
      </c>
      <c r="AU130" s="15" t="s">
        <v>76</v>
      </c>
      <c r="AY130" s="15" t="s">
        <v>119</v>
      </c>
      <c r="BE130" s="184">
        <f t="shared" ref="BE130:BE139" si="14">IF(N130="základní",J130,0)</f>
        <v>0</v>
      </c>
      <c r="BF130" s="184">
        <f t="shared" ref="BF130:BF139" si="15">IF(N130="snížená",J130,0)</f>
        <v>0</v>
      </c>
      <c r="BG130" s="184">
        <f t="shared" ref="BG130:BG139" si="16">IF(N130="zákl. přenesená",J130,0)</f>
        <v>0</v>
      </c>
      <c r="BH130" s="184">
        <f t="shared" ref="BH130:BH139" si="17">IF(N130="sníž. přenesená",J130,0)</f>
        <v>0</v>
      </c>
      <c r="BI130" s="184">
        <f t="shared" ref="BI130:BI139" si="18">IF(N130="nulová",J130,0)</f>
        <v>0</v>
      </c>
      <c r="BJ130" s="15" t="s">
        <v>74</v>
      </c>
      <c r="BK130" s="184">
        <f t="shared" ref="BK130:BK139" si="19">ROUND(I130*H130,2)</f>
        <v>0</v>
      </c>
      <c r="BL130" s="15" t="s">
        <v>126</v>
      </c>
      <c r="BM130" s="15" t="s">
        <v>249</v>
      </c>
    </row>
    <row r="131" spans="2:65" s="1" customFormat="1" ht="16.5" customHeight="1">
      <c r="B131" s="32"/>
      <c r="C131" s="207" t="s">
        <v>250</v>
      </c>
      <c r="D131" s="207" t="s">
        <v>180</v>
      </c>
      <c r="E131" s="208" t="s">
        <v>251</v>
      </c>
      <c r="F131" s="209" t="s">
        <v>252</v>
      </c>
      <c r="G131" s="210" t="s">
        <v>124</v>
      </c>
      <c r="H131" s="211">
        <v>0</v>
      </c>
      <c r="I131" s="212"/>
      <c r="J131" s="213">
        <f t="shared" si="10"/>
        <v>0</v>
      </c>
      <c r="K131" s="209" t="s">
        <v>1</v>
      </c>
      <c r="L131" s="214"/>
      <c r="M131" s="215" t="s">
        <v>1</v>
      </c>
      <c r="N131" s="216" t="s">
        <v>38</v>
      </c>
      <c r="O131" s="58"/>
      <c r="P131" s="182">
        <f t="shared" si="11"/>
        <v>0</v>
      </c>
      <c r="Q131" s="182">
        <v>0</v>
      </c>
      <c r="R131" s="182">
        <f t="shared" si="12"/>
        <v>0</v>
      </c>
      <c r="S131" s="182">
        <v>0</v>
      </c>
      <c r="T131" s="183">
        <f t="shared" si="13"/>
        <v>0</v>
      </c>
      <c r="AR131" s="15" t="s">
        <v>135</v>
      </c>
      <c r="AT131" s="15" t="s">
        <v>180</v>
      </c>
      <c r="AU131" s="15" t="s">
        <v>76</v>
      </c>
      <c r="AY131" s="15" t="s">
        <v>119</v>
      </c>
      <c r="BE131" s="184">
        <f t="shared" si="14"/>
        <v>0</v>
      </c>
      <c r="BF131" s="184">
        <f t="shared" si="15"/>
        <v>0</v>
      </c>
      <c r="BG131" s="184">
        <f t="shared" si="16"/>
        <v>0</v>
      </c>
      <c r="BH131" s="184">
        <f t="shared" si="17"/>
        <v>0</v>
      </c>
      <c r="BI131" s="184">
        <f t="shared" si="18"/>
        <v>0</v>
      </c>
      <c r="BJ131" s="15" t="s">
        <v>74</v>
      </c>
      <c r="BK131" s="184">
        <f t="shared" si="19"/>
        <v>0</v>
      </c>
      <c r="BL131" s="15" t="s">
        <v>126</v>
      </c>
      <c r="BM131" s="15" t="s">
        <v>253</v>
      </c>
    </row>
    <row r="132" spans="2:65" s="1" customFormat="1" ht="16.5" customHeight="1">
      <c r="B132" s="32"/>
      <c r="C132" s="173" t="s">
        <v>187</v>
      </c>
      <c r="D132" s="173" t="s">
        <v>121</v>
      </c>
      <c r="E132" s="174" t="s">
        <v>254</v>
      </c>
      <c r="F132" s="175" t="s">
        <v>255</v>
      </c>
      <c r="G132" s="176" t="s">
        <v>124</v>
      </c>
      <c r="H132" s="177">
        <v>0</v>
      </c>
      <c r="I132" s="178"/>
      <c r="J132" s="179">
        <f t="shared" si="10"/>
        <v>0</v>
      </c>
      <c r="K132" s="175" t="s">
        <v>125</v>
      </c>
      <c r="L132" s="36"/>
      <c r="M132" s="180" t="s">
        <v>1</v>
      </c>
      <c r="N132" s="181" t="s">
        <v>38</v>
      </c>
      <c r="O132" s="58"/>
      <c r="P132" s="182">
        <f t="shared" si="11"/>
        <v>0</v>
      </c>
      <c r="Q132" s="182">
        <v>0</v>
      </c>
      <c r="R132" s="182">
        <f t="shared" si="12"/>
        <v>0</v>
      </c>
      <c r="S132" s="182">
        <v>0</v>
      </c>
      <c r="T132" s="183">
        <f t="shared" si="13"/>
        <v>0</v>
      </c>
      <c r="AR132" s="15" t="s">
        <v>126</v>
      </c>
      <c r="AT132" s="15" t="s">
        <v>121</v>
      </c>
      <c r="AU132" s="15" t="s">
        <v>76</v>
      </c>
      <c r="AY132" s="15" t="s">
        <v>119</v>
      </c>
      <c r="BE132" s="184">
        <f t="shared" si="14"/>
        <v>0</v>
      </c>
      <c r="BF132" s="184">
        <f t="shared" si="15"/>
        <v>0</v>
      </c>
      <c r="BG132" s="184">
        <f t="shared" si="16"/>
        <v>0</v>
      </c>
      <c r="BH132" s="184">
        <f t="shared" si="17"/>
        <v>0</v>
      </c>
      <c r="BI132" s="184">
        <f t="shared" si="18"/>
        <v>0</v>
      </c>
      <c r="BJ132" s="15" t="s">
        <v>74</v>
      </c>
      <c r="BK132" s="184">
        <f t="shared" si="19"/>
        <v>0</v>
      </c>
      <c r="BL132" s="15" t="s">
        <v>126</v>
      </c>
      <c r="BM132" s="15" t="s">
        <v>256</v>
      </c>
    </row>
    <row r="133" spans="2:65" s="1" customFormat="1" ht="16.5" customHeight="1">
      <c r="B133" s="32"/>
      <c r="C133" s="207" t="s">
        <v>257</v>
      </c>
      <c r="D133" s="207" t="s">
        <v>180</v>
      </c>
      <c r="E133" s="208" t="s">
        <v>258</v>
      </c>
      <c r="F133" s="209" t="s">
        <v>259</v>
      </c>
      <c r="G133" s="210" t="s">
        <v>124</v>
      </c>
      <c r="H133" s="211">
        <v>0</v>
      </c>
      <c r="I133" s="212"/>
      <c r="J133" s="213">
        <f t="shared" si="10"/>
        <v>0</v>
      </c>
      <c r="K133" s="209" t="s">
        <v>125</v>
      </c>
      <c r="L133" s="214"/>
      <c r="M133" s="215" t="s">
        <v>1</v>
      </c>
      <c r="N133" s="216" t="s">
        <v>38</v>
      </c>
      <c r="O133" s="58"/>
      <c r="P133" s="182">
        <f t="shared" si="11"/>
        <v>0</v>
      </c>
      <c r="Q133" s="182">
        <v>0</v>
      </c>
      <c r="R133" s="182">
        <f t="shared" si="12"/>
        <v>0</v>
      </c>
      <c r="S133" s="182">
        <v>0</v>
      </c>
      <c r="T133" s="183">
        <f t="shared" si="13"/>
        <v>0</v>
      </c>
      <c r="AR133" s="15" t="s">
        <v>135</v>
      </c>
      <c r="AT133" s="15" t="s">
        <v>180</v>
      </c>
      <c r="AU133" s="15" t="s">
        <v>76</v>
      </c>
      <c r="AY133" s="15" t="s">
        <v>119</v>
      </c>
      <c r="BE133" s="184">
        <f t="shared" si="14"/>
        <v>0</v>
      </c>
      <c r="BF133" s="184">
        <f t="shared" si="15"/>
        <v>0</v>
      </c>
      <c r="BG133" s="184">
        <f t="shared" si="16"/>
        <v>0</v>
      </c>
      <c r="BH133" s="184">
        <f t="shared" si="17"/>
        <v>0</v>
      </c>
      <c r="BI133" s="184">
        <f t="shared" si="18"/>
        <v>0</v>
      </c>
      <c r="BJ133" s="15" t="s">
        <v>74</v>
      </c>
      <c r="BK133" s="184">
        <f t="shared" si="19"/>
        <v>0</v>
      </c>
      <c r="BL133" s="15" t="s">
        <v>126</v>
      </c>
      <c r="BM133" s="15" t="s">
        <v>260</v>
      </c>
    </row>
    <row r="134" spans="2:65" s="1" customFormat="1" ht="16.5" customHeight="1">
      <c r="B134" s="32"/>
      <c r="C134" s="173" t="s">
        <v>191</v>
      </c>
      <c r="D134" s="173" t="s">
        <v>121</v>
      </c>
      <c r="E134" s="174" t="s">
        <v>261</v>
      </c>
      <c r="F134" s="175" t="s">
        <v>262</v>
      </c>
      <c r="G134" s="176" t="s">
        <v>169</v>
      </c>
      <c r="H134" s="177">
        <v>0</v>
      </c>
      <c r="I134" s="178"/>
      <c r="J134" s="179">
        <f t="shared" si="10"/>
        <v>0</v>
      </c>
      <c r="K134" s="175" t="s">
        <v>125</v>
      </c>
      <c r="L134" s="36"/>
      <c r="M134" s="180" t="s">
        <v>1</v>
      </c>
      <c r="N134" s="181" t="s">
        <v>38</v>
      </c>
      <c r="O134" s="58"/>
      <c r="P134" s="182">
        <f t="shared" si="11"/>
        <v>0</v>
      </c>
      <c r="Q134" s="182">
        <v>0</v>
      </c>
      <c r="R134" s="182">
        <f t="shared" si="12"/>
        <v>0</v>
      </c>
      <c r="S134" s="182">
        <v>0</v>
      </c>
      <c r="T134" s="183">
        <f t="shared" si="13"/>
        <v>0</v>
      </c>
      <c r="AR134" s="15" t="s">
        <v>126</v>
      </c>
      <c r="AT134" s="15" t="s">
        <v>121</v>
      </c>
      <c r="AU134" s="15" t="s">
        <v>76</v>
      </c>
      <c r="AY134" s="15" t="s">
        <v>119</v>
      </c>
      <c r="BE134" s="184">
        <f t="shared" si="14"/>
        <v>0</v>
      </c>
      <c r="BF134" s="184">
        <f t="shared" si="15"/>
        <v>0</v>
      </c>
      <c r="BG134" s="184">
        <f t="shared" si="16"/>
        <v>0</v>
      </c>
      <c r="BH134" s="184">
        <f t="shared" si="17"/>
        <v>0</v>
      </c>
      <c r="BI134" s="184">
        <f t="shared" si="18"/>
        <v>0</v>
      </c>
      <c r="BJ134" s="15" t="s">
        <v>74</v>
      </c>
      <c r="BK134" s="184">
        <f t="shared" si="19"/>
        <v>0</v>
      </c>
      <c r="BL134" s="15" t="s">
        <v>126</v>
      </c>
      <c r="BM134" s="15" t="s">
        <v>263</v>
      </c>
    </row>
    <row r="135" spans="2:65" s="1" customFormat="1" ht="16.5" customHeight="1">
      <c r="B135" s="32"/>
      <c r="C135" s="173" t="s">
        <v>264</v>
      </c>
      <c r="D135" s="173" t="s">
        <v>121</v>
      </c>
      <c r="E135" s="174" t="s">
        <v>265</v>
      </c>
      <c r="F135" s="175" t="s">
        <v>266</v>
      </c>
      <c r="G135" s="176" t="s">
        <v>169</v>
      </c>
      <c r="H135" s="177">
        <v>0</v>
      </c>
      <c r="I135" s="178"/>
      <c r="J135" s="179">
        <f t="shared" si="10"/>
        <v>0</v>
      </c>
      <c r="K135" s="175" t="s">
        <v>125</v>
      </c>
      <c r="L135" s="36"/>
      <c r="M135" s="180" t="s">
        <v>1</v>
      </c>
      <c r="N135" s="181" t="s">
        <v>38</v>
      </c>
      <c r="O135" s="58"/>
      <c r="P135" s="182">
        <f t="shared" si="11"/>
        <v>0</v>
      </c>
      <c r="Q135" s="182">
        <v>0</v>
      </c>
      <c r="R135" s="182">
        <f t="shared" si="12"/>
        <v>0</v>
      </c>
      <c r="S135" s="182">
        <v>0</v>
      </c>
      <c r="T135" s="183">
        <f t="shared" si="13"/>
        <v>0</v>
      </c>
      <c r="AR135" s="15" t="s">
        <v>126</v>
      </c>
      <c r="AT135" s="15" t="s">
        <v>121</v>
      </c>
      <c r="AU135" s="15" t="s">
        <v>76</v>
      </c>
      <c r="AY135" s="15" t="s">
        <v>119</v>
      </c>
      <c r="BE135" s="184">
        <f t="shared" si="14"/>
        <v>0</v>
      </c>
      <c r="BF135" s="184">
        <f t="shared" si="15"/>
        <v>0</v>
      </c>
      <c r="BG135" s="184">
        <f t="shared" si="16"/>
        <v>0</v>
      </c>
      <c r="BH135" s="184">
        <f t="shared" si="17"/>
        <v>0</v>
      </c>
      <c r="BI135" s="184">
        <f t="shared" si="18"/>
        <v>0</v>
      </c>
      <c r="BJ135" s="15" t="s">
        <v>74</v>
      </c>
      <c r="BK135" s="184">
        <f t="shared" si="19"/>
        <v>0</v>
      </c>
      <c r="BL135" s="15" t="s">
        <v>126</v>
      </c>
      <c r="BM135" s="15" t="s">
        <v>267</v>
      </c>
    </row>
    <row r="136" spans="2:65" s="1" customFormat="1" ht="16.5" customHeight="1">
      <c r="B136" s="32"/>
      <c r="C136" s="173" t="s">
        <v>197</v>
      </c>
      <c r="D136" s="173" t="s">
        <v>121</v>
      </c>
      <c r="E136" s="174" t="s">
        <v>268</v>
      </c>
      <c r="F136" s="175" t="s">
        <v>269</v>
      </c>
      <c r="G136" s="176" t="s">
        <v>270</v>
      </c>
      <c r="H136" s="177">
        <v>0</v>
      </c>
      <c r="I136" s="178"/>
      <c r="J136" s="179">
        <f t="shared" si="10"/>
        <v>0</v>
      </c>
      <c r="K136" s="175" t="s">
        <v>125</v>
      </c>
      <c r="L136" s="36"/>
      <c r="M136" s="180" t="s">
        <v>1</v>
      </c>
      <c r="N136" s="181" t="s">
        <v>38</v>
      </c>
      <c r="O136" s="58"/>
      <c r="P136" s="182">
        <f t="shared" si="11"/>
        <v>0</v>
      </c>
      <c r="Q136" s="182">
        <v>0</v>
      </c>
      <c r="R136" s="182">
        <f t="shared" si="12"/>
        <v>0</v>
      </c>
      <c r="S136" s="182">
        <v>0</v>
      </c>
      <c r="T136" s="183">
        <f t="shared" si="13"/>
        <v>0</v>
      </c>
      <c r="AR136" s="15" t="s">
        <v>126</v>
      </c>
      <c r="AT136" s="15" t="s">
        <v>121</v>
      </c>
      <c r="AU136" s="15" t="s">
        <v>76</v>
      </c>
      <c r="AY136" s="15" t="s">
        <v>119</v>
      </c>
      <c r="BE136" s="184">
        <f t="shared" si="14"/>
        <v>0</v>
      </c>
      <c r="BF136" s="184">
        <f t="shared" si="15"/>
        <v>0</v>
      </c>
      <c r="BG136" s="184">
        <f t="shared" si="16"/>
        <v>0</v>
      </c>
      <c r="BH136" s="184">
        <f t="shared" si="17"/>
        <v>0</v>
      </c>
      <c r="BI136" s="184">
        <f t="shared" si="18"/>
        <v>0</v>
      </c>
      <c r="BJ136" s="15" t="s">
        <v>74</v>
      </c>
      <c r="BK136" s="184">
        <f t="shared" si="19"/>
        <v>0</v>
      </c>
      <c r="BL136" s="15" t="s">
        <v>126</v>
      </c>
      <c r="BM136" s="15" t="s">
        <v>271</v>
      </c>
    </row>
    <row r="137" spans="2:65" s="1" customFormat="1" ht="16.5" customHeight="1">
      <c r="B137" s="32"/>
      <c r="C137" s="207" t="s">
        <v>272</v>
      </c>
      <c r="D137" s="207" t="s">
        <v>180</v>
      </c>
      <c r="E137" s="208" t="s">
        <v>273</v>
      </c>
      <c r="F137" s="209" t="s">
        <v>274</v>
      </c>
      <c r="G137" s="210" t="s">
        <v>270</v>
      </c>
      <c r="H137" s="211">
        <v>0</v>
      </c>
      <c r="I137" s="212"/>
      <c r="J137" s="213">
        <f t="shared" si="10"/>
        <v>0</v>
      </c>
      <c r="K137" s="209" t="s">
        <v>125</v>
      </c>
      <c r="L137" s="214"/>
      <c r="M137" s="215" t="s">
        <v>1</v>
      </c>
      <c r="N137" s="216" t="s">
        <v>38</v>
      </c>
      <c r="O137" s="58"/>
      <c r="P137" s="182">
        <f t="shared" si="11"/>
        <v>0</v>
      </c>
      <c r="Q137" s="182">
        <v>0</v>
      </c>
      <c r="R137" s="182">
        <f t="shared" si="12"/>
        <v>0</v>
      </c>
      <c r="S137" s="182">
        <v>0</v>
      </c>
      <c r="T137" s="183">
        <f t="shared" si="13"/>
        <v>0</v>
      </c>
      <c r="AR137" s="15" t="s">
        <v>135</v>
      </c>
      <c r="AT137" s="15" t="s">
        <v>180</v>
      </c>
      <c r="AU137" s="15" t="s">
        <v>76</v>
      </c>
      <c r="AY137" s="15" t="s">
        <v>119</v>
      </c>
      <c r="BE137" s="184">
        <f t="shared" si="14"/>
        <v>0</v>
      </c>
      <c r="BF137" s="184">
        <f t="shared" si="15"/>
        <v>0</v>
      </c>
      <c r="BG137" s="184">
        <f t="shared" si="16"/>
        <v>0</v>
      </c>
      <c r="BH137" s="184">
        <f t="shared" si="17"/>
        <v>0</v>
      </c>
      <c r="BI137" s="184">
        <f t="shared" si="18"/>
        <v>0</v>
      </c>
      <c r="BJ137" s="15" t="s">
        <v>74</v>
      </c>
      <c r="BK137" s="184">
        <f t="shared" si="19"/>
        <v>0</v>
      </c>
      <c r="BL137" s="15" t="s">
        <v>126</v>
      </c>
      <c r="BM137" s="15" t="s">
        <v>275</v>
      </c>
    </row>
    <row r="138" spans="2:65" s="1" customFormat="1" ht="16.5" customHeight="1">
      <c r="B138" s="32"/>
      <c r="C138" s="173" t="s">
        <v>204</v>
      </c>
      <c r="D138" s="173" t="s">
        <v>121</v>
      </c>
      <c r="E138" s="174" t="s">
        <v>276</v>
      </c>
      <c r="F138" s="175" t="s">
        <v>277</v>
      </c>
      <c r="G138" s="176" t="s">
        <v>270</v>
      </c>
      <c r="H138" s="177">
        <v>0</v>
      </c>
      <c r="I138" s="178"/>
      <c r="J138" s="179">
        <f t="shared" si="10"/>
        <v>0</v>
      </c>
      <c r="K138" s="175" t="s">
        <v>125</v>
      </c>
      <c r="L138" s="36"/>
      <c r="M138" s="180" t="s">
        <v>1</v>
      </c>
      <c r="N138" s="181" t="s">
        <v>38</v>
      </c>
      <c r="O138" s="58"/>
      <c r="P138" s="182">
        <f t="shared" si="11"/>
        <v>0</v>
      </c>
      <c r="Q138" s="182">
        <v>0</v>
      </c>
      <c r="R138" s="182">
        <f t="shared" si="12"/>
        <v>0</v>
      </c>
      <c r="S138" s="182">
        <v>0</v>
      </c>
      <c r="T138" s="183">
        <f t="shared" si="13"/>
        <v>0</v>
      </c>
      <c r="AR138" s="15" t="s">
        <v>126</v>
      </c>
      <c r="AT138" s="15" t="s">
        <v>121</v>
      </c>
      <c r="AU138" s="15" t="s">
        <v>76</v>
      </c>
      <c r="AY138" s="15" t="s">
        <v>119</v>
      </c>
      <c r="BE138" s="184">
        <f t="shared" si="14"/>
        <v>0</v>
      </c>
      <c r="BF138" s="184">
        <f t="shared" si="15"/>
        <v>0</v>
      </c>
      <c r="BG138" s="184">
        <f t="shared" si="16"/>
        <v>0</v>
      </c>
      <c r="BH138" s="184">
        <f t="shared" si="17"/>
        <v>0</v>
      </c>
      <c r="BI138" s="184">
        <f t="shared" si="18"/>
        <v>0</v>
      </c>
      <c r="BJ138" s="15" t="s">
        <v>74</v>
      </c>
      <c r="BK138" s="184">
        <f t="shared" si="19"/>
        <v>0</v>
      </c>
      <c r="BL138" s="15" t="s">
        <v>126</v>
      </c>
      <c r="BM138" s="15" t="s">
        <v>278</v>
      </c>
    </row>
    <row r="139" spans="2:65" s="1" customFormat="1" ht="16.5" customHeight="1">
      <c r="B139" s="32"/>
      <c r="C139" s="207" t="s">
        <v>279</v>
      </c>
      <c r="D139" s="207" t="s">
        <v>180</v>
      </c>
      <c r="E139" s="208" t="s">
        <v>280</v>
      </c>
      <c r="F139" s="209" t="s">
        <v>281</v>
      </c>
      <c r="G139" s="210" t="s">
        <v>270</v>
      </c>
      <c r="H139" s="211">
        <v>0</v>
      </c>
      <c r="I139" s="212"/>
      <c r="J139" s="213">
        <f t="shared" si="10"/>
        <v>0</v>
      </c>
      <c r="K139" s="209" t="s">
        <v>125</v>
      </c>
      <c r="L139" s="214"/>
      <c r="M139" s="215" t="s">
        <v>1</v>
      </c>
      <c r="N139" s="216" t="s">
        <v>38</v>
      </c>
      <c r="O139" s="58"/>
      <c r="P139" s="182">
        <f t="shared" si="11"/>
        <v>0</v>
      </c>
      <c r="Q139" s="182">
        <v>0</v>
      </c>
      <c r="R139" s="182">
        <f t="shared" si="12"/>
        <v>0</v>
      </c>
      <c r="S139" s="182">
        <v>0</v>
      </c>
      <c r="T139" s="183">
        <f t="shared" si="13"/>
        <v>0</v>
      </c>
      <c r="AR139" s="15" t="s">
        <v>135</v>
      </c>
      <c r="AT139" s="15" t="s">
        <v>180</v>
      </c>
      <c r="AU139" s="15" t="s">
        <v>76</v>
      </c>
      <c r="AY139" s="15" t="s">
        <v>119</v>
      </c>
      <c r="BE139" s="184">
        <f t="shared" si="14"/>
        <v>0</v>
      </c>
      <c r="BF139" s="184">
        <f t="shared" si="15"/>
        <v>0</v>
      </c>
      <c r="BG139" s="184">
        <f t="shared" si="16"/>
        <v>0</v>
      </c>
      <c r="BH139" s="184">
        <f t="shared" si="17"/>
        <v>0</v>
      </c>
      <c r="BI139" s="184">
        <f t="shared" si="18"/>
        <v>0</v>
      </c>
      <c r="BJ139" s="15" t="s">
        <v>74</v>
      </c>
      <c r="BK139" s="184">
        <f t="shared" si="19"/>
        <v>0</v>
      </c>
      <c r="BL139" s="15" t="s">
        <v>126</v>
      </c>
      <c r="BM139" s="15" t="s">
        <v>282</v>
      </c>
    </row>
    <row r="140" spans="2:65" s="10" customFormat="1" ht="22.9" customHeight="1">
      <c r="B140" s="157"/>
      <c r="C140" s="158"/>
      <c r="D140" s="159" t="s">
        <v>66</v>
      </c>
      <c r="E140" s="171" t="s">
        <v>283</v>
      </c>
      <c r="F140" s="171" t="s">
        <v>284</v>
      </c>
      <c r="G140" s="158"/>
      <c r="H140" s="158"/>
      <c r="I140" s="161"/>
      <c r="J140" s="172">
        <f>BK140</f>
        <v>0</v>
      </c>
      <c r="K140" s="158"/>
      <c r="L140" s="163"/>
      <c r="M140" s="164"/>
      <c r="N140" s="165"/>
      <c r="O140" s="165"/>
      <c r="P140" s="166">
        <f>P141</f>
        <v>0</v>
      </c>
      <c r="Q140" s="165"/>
      <c r="R140" s="166">
        <f>R141</f>
        <v>0</v>
      </c>
      <c r="S140" s="165"/>
      <c r="T140" s="167">
        <f>T141</f>
        <v>0</v>
      </c>
      <c r="AR140" s="168" t="s">
        <v>74</v>
      </c>
      <c r="AT140" s="169" t="s">
        <v>66</v>
      </c>
      <c r="AU140" s="169" t="s">
        <v>74</v>
      </c>
      <c r="AY140" s="168" t="s">
        <v>119</v>
      </c>
      <c r="BK140" s="170">
        <f>BK141</f>
        <v>0</v>
      </c>
    </row>
    <row r="141" spans="2:65" s="1" customFormat="1" ht="16.5" customHeight="1">
      <c r="B141" s="32"/>
      <c r="C141" s="173" t="s">
        <v>207</v>
      </c>
      <c r="D141" s="173" t="s">
        <v>121</v>
      </c>
      <c r="E141" s="174" t="s">
        <v>285</v>
      </c>
      <c r="F141" s="175" t="s">
        <v>286</v>
      </c>
      <c r="G141" s="176" t="s">
        <v>124</v>
      </c>
      <c r="H141" s="177">
        <v>0</v>
      </c>
      <c r="I141" s="178"/>
      <c r="J141" s="179">
        <f>ROUND(I141*H141,2)</f>
        <v>0</v>
      </c>
      <c r="K141" s="175" t="s">
        <v>125</v>
      </c>
      <c r="L141" s="36"/>
      <c r="M141" s="228" t="s">
        <v>1</v>
      </c>
      <c r="N141" s="229" t="s">
        <v>38</v>
      </c>
      <c r="O141" s="230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AR141" s="15" t="s">
        <v>126</v>
      </c>
      <c r="AT141" s="15" t="s">
        <v>121</v>
      </c>
      <c r="AU141" s="15" t="s">
        <v>76</v>
      </c>
      <c r="AY141" s="15" t="s">
        <v>119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5" t="s">
        <v>74</v>
      </c>
      <c r="BK141" s="184">
        <f>ROUND(I141*H141,2)</f>
        <v>0</v>
      </c>
      <c r="BL141" s="15" t="s">
        <v>126</v>
      </c>
      <c r="BM141" s="15" t="s">
        <v>287</v>
      </c>
    </row>
    <row r="142" spans="2:65" s="1" customFormat="1" ht="6.95" customHeight="1">
      <c r="B142" s="44"/>
      <c r="C142" s="45"/>
      <c r="D142" s="45"/>
      <c r="E142" s="45"/>
      <c r="F142" s="45"/>
      <c r="G142" s="45"/>
      <c r="H142" s="45"/>
      <c r="I142" s="123"/>
      <c r="J142" s="45"/>
      <c r="K142" s="45"/>
      <c r="L142" s="36"/>
    </row>
  </sheetData>
  <sheetProtection algorithmName="SHA-512" hashValue="cjjqAEDFn1/BIUdug5dleVILN4CtGeNvDoG46PBh8kpwVgVCEpnKENI9YsOP/QTeIwWWOO2yvyF3JOMdxTMRAw==" saltValue="FpgW2rGYbwehAuaJDC8nBMYc4mLL5CRTcFBsi1I4h3ai/gVyxL2RhfW3LnXSxUPkJ8wKeUiPppXhXA4n8VQNEQ==" spinCount="100000" sheet="1" objects="1" scenarios="1" formatColumns="0" formatRows="0" autoFilter="0"/>
  <autoFilter ref="C85:K14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7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79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76</v>
      </c>
    </row>
    <row r="4" spans="2:46" ht="24.95" customHeight="1">
      <c r="B4" s="18"/>
      <c r="D4" s="99" t="s">
        <v>89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Rozpočet Dřetovice upravený dle skutečných požadavků</v>
      </c>
      <c r="F7" s="274"/>
      <c r="G7" s="274"/>
      <c r="H7" s="274"/>
      <c r="L7" s="18"/>
    </row>
    <row r="8" spans="2:46" s="1" customFormat="1" ht="12" customHeight="1">
      <c r="B8" s="36"/>
      <c r="D8" s="100" t="s">
        <v>90</v>
      </c>
      <c r="I8" s="101"/>
      <c r="L8" s="36"/>
    </row>
    <row r="9" spans="2:46" s="1" customFormat="1" ht="36.950000000000003" customHeight="1">
      <c r="B9" s="36"/>
      <c r="E9" s="275" t="s">
        <v>288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9. 7. 2019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102" t="s">
        <v>26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27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26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29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26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31</v>
      </c>
      <c r="I23" s="102" t="s">
        <v>25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 xml:space="preserve"> </v>
      </c>
      <c r="I24" s="102" t="s">
        <v>26</v>
      </c>
      <c r="J24" s="15" t="str">
        <f>IF('Rekapitulace stavby'!AN20="","",'Rekapitulace stavby'!AN20)</f>
        <v/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32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33</v>
      </c>
      <c r="I30" s="101"/>
      <c r="J30" s="108">
        <f>ROUND(J88,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35</v>
      </c>
      <c r="I32" s="110" t="s">
        <v>34</v>
      </c>
      <c r="J32" s="109" t="s">
        <v>36</v>
      </c>
      <c r="L32" s="36"/>
    </row>
    <row r="33" spans="2:12" s="1" customFormat="1" ht="14.45" customHeight="1">
      <c r="B33" s="36"/>
      <c r="D33" s="100" t="s">
        <v>37</v>
      </c>
      <c r="E33" s="100" t="s">
        <v>38</v>
      </c>
      <c r="F33" s="111">
        <f>ROUND((SUM(BE88:BE269)),  2)</f>
        <v>0</v>
      </c>
      <c r="I33" s="112">
        <v>0.21</v>
      </c>
      <c r="J33" s="111">
        <f>ROUND(((SUM(BE88:BE269))*I33),  2)</f>
        <v>0</v>
      </c>
      <c r="L33" s="36"/>
    </row>
    <row r="34" spans="2:12" s="1" customFormat="1" ht="14.45" customHeight="1">
      <c r="B34" s="36"/>
      <c r="E34" s="100" t="s">
        <v>39</v>
      </c>
      <c r="F34" s="111">
        <f>ROUND((SUM(BF88:BF269)),  2)</f>
        <v>0</v>
      </c>
      <c r="I34" s="112">
        <v>0.15</v>
      </c>
      <c r="J34" s="111">
        <f>ROUND(((SUM(BF88:BF269))*I34),  2)</f>
        <v>0</v>
      </c>
      <c r="L34" s="36"/>
    </row>
    <row r="35" spans="2:12" s="1" customFormat="1" ht="14.45" hidden="1" customHeight="1">
      <c r="B35" s="36"/>
      <c r="E35" s="100" t="s">
        <v>40</v>
      </c>
      <c r="F35" s="111">
        <f>ROUND((SUM(BG88:BG269)),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41</v>
      </c>
      <c r="F36" s="111">
        <f>ROUND((SUM(BH88:BH269)),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42</v>
      </c>
      <c r="F37" s="111">
        <f>ROUND((SUM(BI88:BI269)),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43</v>
      </c>
      <c r="E39" s="115"/>
      <c r="F39" s="115"/>
      <c r="G39" s="116" t="s">
        <v>44</v>
      </c>
      <c r="H39" s="117" t="s">
        <v>45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92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Rozpočet Dřetovice upravený dle skutečných požadavků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90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02 - SO 301 - Vodovo - 02 - SO 301 - Vodovod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9. 7. 2019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 xml:space="preserve"> </v>
      </c>
      <c r="G54" s="33"/>
      <c r="H54" s="33"/>
      <c r="I54" s="102" t="s">
        <v>29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27</v>
      </c>
      <c r="D55" s="33"/>
      <c r="E55" s="33"/>
      <c r="F55" s="25" t="str">
        <f>IF(E18="","",E18)</f>
        <v>Vyplň údaj</v>
      </c>
      <c r="G55" s="33"/>
      <c r="H55" s="33"/>
      <c r="I55" s="102" t="s">
        <v>31</v>
      </c>
      <c r="J55" s="30" t="str">
        <f>E24</f>
        <v xml:space="preserve"> 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93</v>
      </c>
      <c r="D57" s="128"/>
      <c r="E57" s="128"/>
      <c r="F57" s="128"/>
      <c r="G57" s="128"/>
      <c r="H57" s="128"/>
      <c r="I57" s="129"/>
      <c r="J57" s="130" t="s">
        <v>94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95</v>
      </c>
      <c r="D59" s="33"/>
      <c r="E59" s="33"/>
      <c r="F59" s="33"/>
      <c r="G59" s="33"/>
      <c r="H59" s="33"/>
      <c r="I59" s="101"/>
      <c r="J59" s="71">
        <f>J88</f>
        <v>0</v>
      </c>
      <c r="K59" s="33"/>
      <c r="L59" s="36"/>
      <c r="AU59" s="15" t="s">
        <v>96</v>
      </c>
    </row>
    <row r="60" spans="2:47" s="7" customFormat="1" ht="24.95" customHeight="1">
      <c r="B60" s="132"/>
      <c r="C60" s="133"/>
      <c r="D60" s="134" t="s">
        <v>97</v>
      </c>
      <c r="E60" s="135"/>
      <c r="F60" s="135"/>
      <c r="G60" s="135"/>
      <c r="H60" s="135"/>
      <c r="I60" s="136"/>
      <c r="J60" s="137">
        <f>J89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3"/>
      <c r="J61" s="144">
        <f>J90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289</v>
      </c>
      <c r="E62" s="142"/>
      <c r="F62" s="142"/>
      <c r="G62" s="142"/>
      <c r="H62" s="142"/>
      <c r="I62" s="143"/>
      <c r="J62" s="144">
        <f>J135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290</v>
      </c>
      <c r="E63" s="142"/>
      <c r="F63" s="142"/>
      <c r="G63" s="142"/>
      <c r="H63" s="142"/>
      <c r="I63" s="143"/>
      <c r="J63" s="144">
        <f>J144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291</v>
      </c>
      <c r="E64" s="142"/>
      <c r="F64" s="142"/>
      <c r="G64" s="142"/>
      <c r="H64" s="142"/>
      <c r="I64" s="143"/>
      <c r="J64" s="144">
        <f>J182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292</v>
      </c>
      <c r="E65" s="142"/>
      <c r="F65" s="142"/>
      <c r="G65" s="142"/>
      <c r="H65" s="142"/>
      <c r="I65" s="143"/>
      <c r="J65" s="144">
        <f>J215</f>
        <v>0</v>
      </c>
      <c r="K65" s="140"/>
      <c r="L65" s="145"/>
    </row>
    <row r="66" spans="2:12" s="8" customFormat="1" ht="19.899999999999999" customHeight="1">
      <c r="B66" s="139"/>
      <c r="C66" s="140"/>
      <c r="D66" s="141" t="s">
        <v>293</v>
      </c>
      <c r="E66" s="142"/>
      <c r="F66" s="142"/>
      <c r="G66" s="142"/>
      <c r="H66" s="142"/>
      <c r="I66" s="143"/>
      <c r="J66" s="144">
        <f>J264</f>
        <v>0</v>
      </c>
      <c r="K66" s="140"/>
      <c r="L66" s="145"/>
    </row>
    <row r="67" spans="2:12" s="7" customFormat="1" ht="24.95" customHeight="1">
      <c r="B67" s="132"/>
      <c r="C67" s="133"/>
      <c r="D67" s="134" t="s">
        <v>294</v>
      </c>
      <c r="E67" s="135"/>
      <c r="F67" s="135"/>
      <c r="G67" s="135"/>
      <c r="H67" s="135"/>
      <c r="I67" s="136"/>
      <c r="J67" s="137">
        <f>J267</f>
        <v>0</v>
      </c>
      <c r="K67" s="133"/>
      <c r="L67" s="138"/>
    </row>
    <row r="68" spans="2:12" s="8" customFormat="1" ht="19.899999999999999" customHeight="1">
      <c r="B68" s="139"/>
      <c r="C68" s="140"/>
      <c r="D68" s="141" t="s">
        <v>295</v>
      </c>
      <c r="E68" s="142"/>
      <c r="F68" s="142"/>
      <c r="G68" s="142"/>
      <c r="H68" s="142"/>
      <c r="I68" s="143"/>
      <c r="J68" s="144">
        <f>J268</f>
        <v>0</v>
      </c>
      <c r="K68" s="140"/>
      <c r="L68" s="145"/>
    </row>
    <row r="69" spans="2:12" s="1" customFormat="1" ht="21.75" customHeight="1">
      <c r="B69" s="32"/>
      <c r="C69" s="33"/>
      <c r="D69" s="33"/>
      <c r="E69" s="33"/>
      <c r="F69" s="33"/>
      <c r="G69" s="33"/>
      <c r="H69" s="33"/>
      <c r="I69" s="101"/>
      <c r="J69" s="33"/>
      <c r="K69" s="33"/>
      <c r="L69" s="36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123"/>
      <c r="J70" s="45"/>
      <c r="K70" s="45"/>
      <c r="L70" s="36"/>
    </row>
    <row r="74" spans="2:12" s="1" customFormat="1" ht="6.95" customHeight="1">
      <c r="B74" s="46"/>
      <c r="C74" s="47"/>
      <c r="D74" s="47"/>
      <c r="E74" s="47"/>
      <c r="F74" s="47"/>
      <c r="G74" s="47"/>
      <c r="H74" s="47"/>
      <c r="I74" s="126"/>
      <c r="J74" s="47"/>
      <c r="K74" s="47"/>
      <c r="L74" s="36"/>
    </row>
    <row r="75" spans="2:12" s="1" customFormat="1" ht="24.95" customHeight="1">
      <c r="B75" s="32"/>
      <c r="C75" s="21" t="s">
        <v>104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2" customHeight="1">
      <c r="B77" s="32"/>
      <c r="C77" s="27" t="s">
        <v>16</v>
      </c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6.5" customHeight="1">
      <c r="B78" s="32"/>
      <c r="C78" s="33"/>
      <c r="D78" s="33"/>
      <c r="E78" s="280" t="str">
        <f>E7</f>
        <v>Rozpočet Dřetovice upravený dle skutečných požadavků</v>
      </c>
      <c r="F78" s="281"/>
      <c r="G78" s="281"/>
      <c r="H78" s="281"/>
      <c r="I78" s="101"/>
      <c r="J78" s="33"/>
      <c r="K78" s="33"/>
      <c r="L78" s="36"/>
    </row>
    <row r="79" spans="2:12" s="1" customFormat="1" ht="12" customHeight="1">
      <c r="B79" s="32"/>
      <c r="C79" s="27" t="s">
        <v>90</v>
      </c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6.5" customHeight="1">
      <c r="B80" s="32"/>
      <c r="C80" s="33"/>
      <c r="D80" s="33"/>
      <c r="E80" s="252" t="str">
        <f>E9</f>
        <v>02 - SO 301 - Vodovo - 02 - SO 301 - Vodovod</v>
      </c>
      <c r="F80" s="251"/>
      <c r="G80" s="251"/>
      <c r="H80" s="251"/>
      <c r="I80" s="101"/>
      <c r="J80" s="33"/>
      <c r="K80" s="33"/>
      <c r="L80" s="36"/>
    </row>
    <row r="81" spans="2:65" s="1" customFormat="1" ht="6.9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1" customFormat="1" ht="12" customHeight="1">
      <c r="B82" s="32"/>
      <c r="C82" s="27" t="s">
        <v>20</v>
      </c>
      <c r="D82" s="33"/>
      <c r="E82" s="33"/>
      <c r="F82" s="25" t="str">
        <f>F12</f>
        <v xml:space="preserve"> </v>
      </c>
      <c r="G82" s="33"/>
      <c r="H82" s="33"/>
      <c r="I82" s="102" t="s">
        <v>22</v>
      </c>
      <c r="J82" s="53" t="str">
        <f>IF(J12="","",J12)</f>
        <v>9. 7. 2019</v>
      </c>
      <c r="K82" s="33"/>
      <c r="L82" s="36"/>
    </row>
    <row r="83" spans="2:65" s="1" customFormat="1" ht="6.95" customHeight="1"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36"/>
    </row>
    <row r="84" spans="2:65" s="1" customFormat="1" ht="13.7" customHeight="1">
      <c r="B84" s="32"/>
      <c r="C84" s="27" t="s">
        <v>24</v>
      </c>
      <c r="D84" s="33"/>
      <c r="E84" s="33"/>
      <c r="F84" s="25" t="str">
        <f>E15</f>
        <v xml:space="preserve"> </v>
      </c>
      <c r="G84" s="33"/>
      <c r="H84" s="33"/>
      <c r="I84" s="102" t="s">
        <v>29</v>
      </c>
      <c r="J84" s="30" t="str">
        <f>E21</f>
        <v xml:space="preserve"> </v>
      </c>
      <c r="K84" s="33"/>
      <c r="L84" s="36"/>
    </row>
    <row r="85" spans="2:65" s="1" customFormat="1" ht="13.7" customHeight="1">
      <c r="B85" s="32"/>
      <c r="C85" s="27" t="s">
        <v>27</v>
      </c>
      <c r="D85" s="33"/>
      <c r="E85" s="33"/>
      <c r="F85" s="25" t="str">
        <f>IF(E18="","",E18)</f>
        <v>Vyplň údaj</v>
      </c>
      <c r="G85" s="33"/>
      <c r="H85" s="33"/>
      <c r="I85" s="102" t="s">
        <v>31</v>
      </c>
      <c r="J85" s="30" t="str">
        <f>E24</f>
        <v xml:space="preserve"> </v>
      </c>
      <c r="K85" s="33"/>
      <c r="L85" s="36"/>
    </row>
    <row r="86" spans="2:65" s="1" customFormat="1" ht="10.35" customHeight="1">
      <c r="B86" s="32"/>
      <c r="C86" s="33"/>
      <c r="D86" s="33"/>
      <c r="E86" s="33"/>
      <c r="F86" s="33"/>
      <c r="G86" s="33"/>
      <c r="H86" s="33"/>
      <c r="I86" s="101"/>
      <c r="J86" s="33"/>
      <c r="K86" s="33"/>
      <c r="L86" s="36"/>
    </row>
    <row r="87" spans="2:65" s="9" customFormat="1" ht="29.25" customHeight="1">
      <c r="B87" s="146"/>
      <c r="C87" s="147" t="s">
        <v>105</v>
      </c>
      <c r="D87" s="148" t="s">
        <v>52</v>
      </c>
      <c r="E87" s="148" t="s">
        <v>48</v>
      </c>
      <c r="F87" s="148" t="s">
        <v>49</v>
      </c>
      <c r="G87" s="148" t="s">
        <v>106</v>
      </c>
      <c r="H87" s="148" t="s">
        <v>107</v>
      </c>
      <c r="I87" s="149" t="s">
        <v>108</v>
      </c>
      <c r="J87" s="150" t="s">
        <v>94</v>
      </c>
      <c r="K87" s="151" t="s">
        <v>109</v>
      </c>
      <c r="L87" s="152"/>
      <c r="M87" s="62" t="s">
        <v>1</v>
      </c>
      <c r="N87" s="63" t="s">
        <v>37</v>
      </c>
      <c r="O87" s="63" t="s">
        <v>110</v>
      </c>
      <c r="P87" s="63" t="s">
        <v>111</v>
      </c>
      <c r="Q87" s="63" t="s">
        <v>112</v>
      </c>
      <c r="R87" s="63" t="s">
        <v>113</v>
      </c>
      <c r="S87" s="63" t="s">
        <v>114</v>
      </c>
      <c r="T87" s="64" t="s">
        <v>115</v>
      </c>
    </row>
    <row r="88" spans="2:65" s="1" customFormat="1" ht="22.9" customHeight="1">
      <c r="B88" s="32"/>
      <c r="C88" s="69" t="s">
        <v>116</v>
      </c>
      <c r="D88" s="33"/>
      <c r="E88" s="33"/>
      <c r="F88" s="33"/>
      <c r="G88" s="33"/>
      <c r="H88" s="33"/>
      <c r="I88" s="101"/>
      <c r="J88" s="153">
        <f>BK88</f>
        <v>0</v>
      </c>
      <c r="K88" s="33"/>
      <c r="L88" s="36"/>
      <c r="M88" s="65"/>
      <c r="N88" s="66"/>
      <c r="O88" s="66"/>
      <c r="P88" s="154">
        <f>P89+P267</f>
        <v>0</v>
      </c>
      <c r="Q88" s="66"/>
      <c r="R88" s="154">
        <f>R89+R267</f>
        <v>1.2398900000000002</v>
      </c>
      <c r="S88" s="66"/>
      <c r="T88" s="155">
        <f>T89+T267</f>
        <v>0</v>
      </c>
      <c r="AT88" s="15" t="s">
        <v>66</v>
      </c>
      <c r="AU88" s="15" t="s">
        <v>96</v>
      </c>
      <c r="BK88" s="156">
        <f>BK89+BK267</f>
        <v>0</v>
      </c>
    </row>
    <row r="89" spans="2:65" s="10" customFormat="1" ht="25.9" customHeight="1">
      <c r="B89" s="157"/>
      <c r="C89" s="158"/>
      <c r="D89" s="159" t="s">
        <v>66</v>
      </c>
      <c r="E89" s="160" t="s">
        <v>117</v>
      </c>
      <c r="F89" s="160" t="s">
        <v>118</v>
      </c>
      <c r="G89" s="158"/>
      <c r="H89" s="158"/>
      <c r="I89" s="161"/>
      <c r="J89" s="162">
        <f>BK89</f>
        <v>0</v>
      </c>
      <c r="K89" s="158"/>
      <c r="L89" s="163"/>
      <c r="M89" s="164"/>
      <c r="N89" s="165"/>
      <c r="O89" s="165"/>
      <c r="P89" s="166">
        <f>P90+P135+P144+P182+P215+P264</f>
        <v>0</v>
      </c>
      <c r="Q89" s="165"/>
      <c r="R89" s="166">
        <f>R90+R135+R144+R182+R215+R264</f>
        <v>1.2398900000000002</v>
      </c>
      <c r="S89" s="165"/>
      <c r="T89" s="167">
        <f>T90+T135+T144+T182+T215+T264</f>
        <v>0</v>
      </c>
      <c r="AR89" s="168" t="s">
        <v>74</v>
      </c>
      <c r="AT89" s="169" t="s">
        <v>66</v>
      </c>
      <c r="AU89" s="169" t="s">
        <v>67</v>
      </c>
      <c r="AY89" s="168" t="s">
        <v>119</v>
      </c>
      <c r="BK89" s="170">
        <f>BK90+BK135+BK144+BK182+BK215+BK264</f>
        <v>0</v>
      </c>
    </row>
    <row r="90" spans="2:65" s="10" customFormat="1" ht="22.9" customHeight="1">
      <c r="B90" s="157"/>
      <c r="C90" s="158"/>
      <c r="D90" s="159" t="s">
        <v>66</v>
      </c>
      <c r="E90" s="171" t="s">
        <v>74</v>
      </c>
      <c r="F90" s="171" t="s">
        <v>120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SUM(P91:P134)</f>
        <v>0</v>
      </c>
      <c r="Q90" s="165"/>
      <c r="R90" s="166">
        <f>SUM(R91:R134)</f>
        <v>0</v>
      </c>
      <c r="S90" s="165"/>
      <c r="T90" s="167">
        <f>SUM(T91:T134)</f>
        <v>0</v>
      </c>
      <c r="AR90" s="168" t="s">
        <v>74</v>
      </c>
      <c r="AT90" s="169" t="s">
        <v>66</v>
      </c>
      <c r="AU90" s="169" t="s">
        <v>74</v>
      </c>
      <c r="AY90" s="168" t="s">
        <v>119</v>
      </c>
      <c r="BK90" s="170">
        <f>SUM(BK91:BK134)</f>
        <v>0</v>
      </c>
    </row>
    <row r="91" spans="2:65" s="1" customFormat="1" ht="16.5" customHeight="1">
      <c r="B91" s="32"/>
      <c r="C91" s="173" t="s">
        <v>74</v>
      </c>
      <c r="D91" s="173" t="s">
        <v>121</v>
      </c>
      <c r="E91" s="174" t="s">
        <v>296</v>
      </c>
      <c r="F91" s="175" t="s">
        <v>297</v>
      </c>
      <c r="G91" s="176" t="s">
        <v>147</v>
      </c>
      <c r="H91" s="177">
        <v>510</v>
      </c>
      <c r="I91" s="178"/>
      <c r="J91" s="179">
        <f>ROUND(I91*H91,2)</f>
        <v>0</v>
      </c>
      <c r="K91" s="175" t="s">
        <v>125</v>
      </c>
      <c r="L91" s="36"/>
      <c r="M91" s="180" t="s">
        <v>1</v>
      </c>
      <c r="N91" s="181" t="s">
        <v>38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126</v>
      </c>
      <c r="AT91" s="15" t="s">
        <v>121</v>
      </c>
      <c r="AU91" s="15" t="s">
        <v>76</v>
      </c>
      <c r="AY91" s="15" t="s">
        <v>119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74</v>
      </c>
      <c r="BK91" s="184">
        <f>ROUND(I91*H91,2)</f>
        <v>0</v>
      </c>
      <c r="BL91" s="15" t="s">
        <v>126</v>
      </c>
      <c r="BM91" s="15" t="s">
        <v>76</v>
      </c>
    </row>
    <row r="92" spans="2:65" s="11" customFormat="1" ht="11.25">
      <c r="B92" s="185"/>
      <c r="C92" s="186"/>
      <c r="D92" s="187" t="s">
        <v>171</v>
      </c>
      <c r="E92" s="188" t="s">
        <v>1</v>
      </c>
      <c r="F92" s="189" t="s">
        <v>298</v>
      </c>
      <c r="G92" s="186"/>
      <c r="H92" s="188" t="s">
        <v>1</v>
      </c>
      <c r="I92" s="190"/>
      <c r="J92" s="186"/>
      <c r="K92" s="186"/>
      <c r="L92" s="191"/>
      <c r="M92" s="192"/>
      <c r="N92" s="193"/>
      <c r="O92" s="193"/>
      <c r="P92" s="193"/>
      <c r="Q92" s="193"/>
      <c r="R92" s="193"/>
      <c r="S92" s="193"/>
      <c r="T92" s="194"/>
      <c r="AT92" s="195" t="s">
        <v>171</v>
      </c>
      <c r="AU92" s="195" t="s">
        <v>76</v>
      </c>
      <c r="AV92" s="11" t="s">
        <v>74</v>
      </c>
      <c r="AW92" s="11" t="s">
        <v>30</v>
      </c>
      <c r="AX92" s="11" t="s">
        <v>67</v>
      </c>
      <c r="AY92" s="195" t="s">
        <v>119</v>
      </c>
    </row>
    <row r="93" spans="2:65" s="11" customFormat="1" ht="11.25">
      <c r="B93" s="185"/>
      <c r="C93" s="186"/>
      <c r="D93" s="187" t="s">
        <v>171</v>
      </c>
      <c r="E93" s="188" t="s">
        <v>1</v>
      </c>
      <c r="F93" s="189" t="s">
        <v>299</v>
      </c>
      <c r="G93" s="186"/>
      <c r="H93" s="188" t="s">
        <v>1</v>
      </c>
      <c r="I93" s="190"/>
      <c r="J93" s="186"/>
      <c r="K93" s="186"/>
      <c r="L93" s="191"/>
      <c r="M93" s="192"/>
      <c r="N93" s="193"/>
      <c r="O93" s="193"/>
      <c r="P93" s="193"/>
      <c r="Q93" s="193"/>
      <c r="R93" s="193"/>
      <c r="S93" s="193"/>
      <c r="T93" s="194"/>
      <c r="AT93" s="195" t="s">
        <v>171</v>
      </c>
      <c r="AU93" s="195" t="s">
        <v>76</v>
      </c>
      <c r="AV93" s="11" t="s">
        <v>74</v>
      </c>
      <c r="AW93" s="11" t="s">
        <v>30</v>
      </c>
      <c r="AX93" s="11" t="s">
        <v>67</v>
      </c>
      <c r="AY93" s="195" t="s">
        <v>119</v>
      </c>
    </row>
    <row r="94" spans="2:65" s="12" customFormat="1" ht="11.25">
      <c r="B94" s="196"/>
      <c r="C94" s="197"/>
      <c r="D94" s="187" t="s">
        <v>171</v>
      </c>
      <c r="E94" s="198" t="s">
        <v>1</v>
      </c>
      <c r="F94" s="199" t="s">
        <v>300</v>
      </c>
      <c r="G94" s="197"/>
      <c r="H94" s="200">
        <v>448.8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171</v>
      </c>
      <c r="AU94" s="206" t="s">
        <v>76</v>
      </c>
      <c r="AV94" s="12" t="s">
        <v>76</v>
      </c>
      <c r="AW94" s="12" t="s">
        <v>30</v>
      </c>
      <c r="AX94" s="12" t="s">
        <v>67</v>
      </c>
      <c r="AY94" s="206" t="s">
        <v>119</v>
      </c>
    </row>
    <row r="95" spans="2:65" s="11" customFormat="1" ht="11.25">
      <c r="B95" s="185"/>
      <c r="C95" s="186"/>
      <c r="D95" s="187" t="s">
        <v>171</v>
      </c>
      <c r="E95" s="188" t="s">
        <v>1</v>
      </c>
      <c r="F95" s="189" t="s">
        <v>301</v>
      </c>
      <c r="G95" s="186"/>
      <c r="H95" s="188" t="s">
        <v>1</v>
      </c>
      <c r="I95" s="190"/>
      <c r="J95" s="186"/>
      <c r="K95" s="186"/>
      <c r="L95" s="191"/>
      <c r="M95" s="192"/>
      <c r="N95" s="193"/>
      <c r="O95" s="193"/>
      <c r="P95" s="193"/>
      <c r="Q95" s="193"/>
      <c r="R95" s="193"/>
      <c r="S95" s="193"/>
      <c r="T95" s="194"/>
      <c r="AT95" s="195" t="s">
        <v>171</v>
      </c>
      <c r="AU95" s="195" t="s">
        <v>76</v>
      </c>
      <c r="AV95" s="11" t="s">
        <v>74</v>
      </c>
      <c r="AW95" s="11" t="s">
        <v>30</v>
      </c>
      <c r="AX95" s="11" t="s">
        <v>67</v>
      </c>
      <c r="AY95" s="195" t="s">
        <v>119</v>
      </c>
    </row>
    <row r="96" spans="2:65" s="12" customFormat="1" ht="11.25">
      <c r="B96" s="196"/>
      <c r="C96" s="197"/>
      <c r="D96" s="187" t="s">
        <v>171</v>
      </c>
      <c r="E96" s="198" t="s">
        <v>1</v>
      </c>
      <c r="F96" s="199" t="s">
        <v>302</v>
      </c>
      <c r="G96" s="197"/>
      <c r="H96" s="200">
        <v>61.2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171</v>
      </c>
      <c r="AU96" s="206" t="s">
        <v>76</v>
      </c>
      <c r="AV96" s="12" t="s">
        <v>76</v>
      </c>
      <c r="AW96" s="12" t="s">
        <v>30</v>
      </c>
      <c r="AX96" s="12" t="s">
        <v>67</v>
      </c>
      <c r="AY96" s="206" t="s">
        <v>119</v>
      </c>
    </row>
    <row r="97" spans="2:65" s="13" customFormat="1" ht="11.25">
      <c r="B97" s="217"/>
      <c r="C97" s="218"/>
      <c r="D97" s="187" t="s">
        <v>171</v>
      </c>
      <c r="E97" s="219" t="s">
        <v>1</v>
      </c>
      <c r="F97" s="220" t="s">
        <v>201</v>
      </c>
      <c r="G97" s="218"/>
      <c r="H97" s="221">
        <v>510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171</v>
      </c>
      <c r="AU97" s="227" t="s">
        <v>76</v>
      </c>
      <c r="AV97" s="13" t="s">
        <v>126</v>
      </c>
      <c r="AW97" s="13" t="s">
        <v>30</v>
      </c>
      <c r="AX97" s="13" t="s">
        <v>74</v>
      </c>
      <c r="AY97" s="227" t="s">
        <v>119</v>
      </c>
    </row>
    <row r="98" spans="2:65" s="1" customFormat="1" ht="16.5" customHeight="1">
      <c r="B98" s="32"/>
      <c r="C98" s="173" t="s">
        <v>76</v>
      </c>
      <c r="D98" s="173" t="s">
        <v>121</v>
      </c>
      <c r="E98" s="174" t="s">
        <v>303</v>
      </c>
      <c r="F98" s="175" t="s">
        <v>304</v>
      </c>
      <c r="G98" s="176" t="s">
        <v>147</v>
      </c>
      <c r="H98" s="177">
        <v>255</v>
      </c>
      <c r="I98" s="178"/>
      <c r="J98" s="179">
        <f>ROUND(I98*H98,2)</f>
        <v>0</v>
      </c>
      <c r="K98" s="175" t="s">
        <v>125</v>
      </c>
      <c r="L98" s="36"/>
      <c r="M98" s="180" t="s">
        <v>1</v>
      </c>
      <c r="N98" s="181" t="s">
        <v>38</v>
      </c>
      <c r="O98" s="58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15" t="s">
        <v>126</v>
      </c>
      <c r="AT98" s="15" t="s">
        <v>121</v>
      </c>
      <c r="AU98" s="15" t="s">
        <v>76</v>
      </c>
      <c r="AY98" s="15" t="s">
        <v>119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74</v>
      </c>
      <c r="BK98" s="184">
        <f>ROUND(I98*H98,2)</f>
        <v>0</v>
      </c>
      <c r="BL98" s="15" t="s">
        <v>126</v>
      </c>
      <c r="BM98" s="15" t="s">
        <v>126</v>
      </c>
    </row>
    <row r="99" spans="2:65" s="11" customFormat="1" ht="11.25">
      <c r="B99" s="185"/>
      <c r="C99" s="186"/>
      <c r="D99" s="187" t="s">
        <v>171</v>
      </c>
      <c r="E99" s="188" t="s">
        <v>1</v>
      </c>
      <c r="F99" s="189" t="s">
        <v>305</v>
      </c>
      <c r="G99" s="186"/>
      <c r="H99" s="188" t="s">
        <v>1</v>
      </c>
      <c r="I99" s="190"/>
      <c r="J99" s="186"/>
      <c r="K99" s="186"/>
      <c r="L99" s="191"/>
      <c r="M99" s="192"/>
      <c r="N99" s="193"/>
      <c r="O99" s="193"/>
      <c r="P99" s="193"/>
      <c r="Q99" s="193"/>
      <c r="R99" s="193"/>
      <c r="S99" s="193"/>
      <c r="T99" s="194"/>
      <c r="AT99" s="195" t="s">
        <v>171</v>
      </c>
      <c r="AU99" s="195" t="s">
        <v>76</v>
      </c>
      <c r="AV99" s="11" t="s">
        <v>74</v>
      </c>
      <c r="AW99" s="11" t="s">
        <v>30</v>
      </c>
      <c r="AX99" s="11" t="s">
        <v>67</v>
      </c>
      <c r="AY99" s="195" t="s">
        <v>119</v>
      </c>
    </row>
    <row r="100" spans="2:65" s="12" customFormat="1" ht="11.25">
      <c r="B100" s="196"/>
      <c r="C100" s="197"/>
      <c r="D100" s="187" t="s">
        <v>171</v>
      </c>
      <c r="E100" s="198" t="s">
        <v>1</v>
      </c>
      <c r="F100" s="199" t="s">
        <v>306</v>
      </c>
      <c r="G100" s="197"/>
      <c r="H100" s="200">
        <v>255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171</v>
      </c>
      <c r="AU100" s="206" t="s">
        <v>76</v>
      </c>
      <c r="AV100" s="12" t="s">
        <v>76</v>
      </c>
      <c r="AW100" s="12" t="s">
        <v>30</v>
      </c>
      <c r="AX100" s="12" t="s">
        <v>67</v>
      </c>
      <c r="AY100" s="206" t="s">
        <v>119</v>
      </c>
    </row>
    <row r="101" spans="2:65" s="13" customFormat="1" ht="11.25">
      <c r="B101" s="217"/>
      <c r="C101" s="218"/>
      <c r="D101" s="187" t="s">
        <v>171</v>
      </c>
      <c r="E101" s="219" t="s">
        <v>1</v>
      </c>
      <c r="F101" s="220" t="s">
        <v>201</v>
      </c>
      <c r="G101" s="218"/>
      <c r="H101" s="221">
        <v>255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171</v>
      </c>
      <c r="AU101" s="227" t="s">
        <v>76</v>
      </c>
      <c r="AV101" s="13" t="s">
        <v>126</v>
      </c>
      <c r="AW101" s="13" t="s">
        <v>30</v>
      </c>
      <c r="AX101" s="13" t="s">
        <v>74</v>
      </c>
      <c r="AY101" s="227" t="s">
        <v>119</v>
      </c>
    </row>
    <row r="102" spans="2:65" s="1" customFormat="1" ht="16.5" customHeight="1">
      <c r="B102" s="32"/>
      <c r="C102" s="173" t="s">
        <v>129</v>
      </c>
      <c r="D102" s="173" t="s">
        <v>121</v>
      </c>
      <c r="E102" s="174" t="s">
        <v>307</v>
      </c>
      <c r="F102" s="175" t="s">
        <v>308</v>
      </c>
      <c r="G102" s="176" t="s">
        <v>147</v>
      </c>
      <c r="H102" s="177">
        <v>74.72</v>
      </c>
      <c r="I102" s="178"/>
      <c r="J102" s="179">
        <f>ROUND(I102*H102,2)</f>
        <v>0</v>
      </c>
      <c r="K102" s="175" t="s">
        <v>125</v>
      </c>
      <c r="L102" s="36"/>
      <c r="M102" s="180" t="s">
        <v>1</v>
      </c>
      <c r="N102" s="181" t="s">
        <v>38</v>
      </c>
      <c r="O102" s="58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15" t="s">
        <v>126</v>
      </c>
      <c r="AT102" s="15" t="s">
        <v>121</v>
      </c>
      <c r="AU102" s="15" t="s">
        <v>76</v>
      </c>
      <c r="AY102" s="15" t="s">
        <v>119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74</v>
      </c>
      <c r="BK102" s="184">
        <f>ROUND(I102*H102,2)</f>
        <v>0</v>
      </c>
      <c r="BL102" s="15" t="s">
        <v>126</v>
      </c>
      <c r="BM102" s="15" t="s">
        <v>132</v>
      </c>
    </row>
    <row r="103" spans="2:65" s="11" customFormat="1" ht="11.25">
      <c r="B103" s="185"/>
      <c r="C103" s="186"/>
      <c r="D103" s="187" t="s">
        <v>171</v>
      </c>
      <c r="E103" s="188" t="s">
        <v>1</v>
      </c>
      <c r="F103" s="189" t="s">
        <v>309</v>
      </c>
      <c r="G103" s="186"/>
      <c r="H103" s="188" t="s">
        <v>1</v>
      </c>
      <c r="I103" s="190"/>
      <c r="J103" s="186"/>
      <c r="K103" s="186"/>
      <c r="L103" s="191"/>
      <c r="M103" s="192"/>
      <c r="N103" s="193"/>
      <c r="O103" s="193"/>
      <c r="P103" s="193"/>
      <c r="Q103" s="193"/>
      <c r="R103" s="193"/>
      <c r="S103" s="193"/>
      <c r="T103" s="194"/>
      <c r="AT103" s="195" t="s">
        <v>171</v>
      </c>
      <c r="AU103" s="195" t="s">
        <v>76</v>
      </c>
      <c r="AV103" s="11" t="s">
        <v>74</v>
      </c>
      <c r="AW103" s="11" t="s">
        <v>30</v>
      </c>
      <c r="AX103" s="11" t="s">
        <v>67</v>
      </c>
      <c r="AY103" s="195" t="s">
        <v>119</v>
      </c>
    </row>
    <row r="104" spans="2:65" s="12" customFormat="1" ht="11.25">
      <c r="B104" s="196"/>
      <c r="C104" s="197"/>
      <c r="D104" s="187" t="s">
        <v>171</v>
      </c>
      <c r="E104" s="198" t="s">
        <v>1</v>
      </c>
      <c r="F104" s="199" t="s">
        <v>310</v>
      </c>
      <c r="G104" s="197"/>
      <c r="H104" s="200">
        <v>74.72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171</v>
      </c>
      <c r="AU104" s="206" t="s">
        <v>76</v>
      </c>
      <c r="AV104" s="12" t="s">
        <v>76</v>
      </c>
      <c r="AW104" s="12" t="s">
        <v>30</v>
      </c>
      <c r="AX104" s="12" t="s">
        <v>67</v>
      </c>
      <c r="AY104" s="206" t="s">
        <v>119</v>
      </c>
    </row>
    <row r="105" spans="2:65" s="13" customFormat="1" ht="11.25">
      <c r="B105" s="217"/>
      <c r="C105" s="218"/>
      <c r="D105" s="187" t="s">
        <v>171</v>
      </c>
      <c r="E105" s="219" t="s">
        <v>1</v>
      </c>
      <c r="F105" s="220" t="s">
        <v>201</v>
      </c>
      <c r="G105" s="218"/>
      <c r="H105" s="221">
        <v>74.72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171</v>
      </c>
      <c r="AU105" s="227" t="s">
        <v>76</v>
      </c>
      <c r="AV105" s="13" t="s">
        <v>126</v>
      </c>
      <c r="AW105" s="13" t="s">
        <v>30</v>
      </c>
      <c r="AX105" s="13" t="s">
        <v>74</v>
      </c>
      <c r="AY105" s="227" t="s">
        <v>119</v>
      </c>
    </row>
    <row r="106" spans="2:65" s="1" customFormat="1" ht="16.5" customHeight="1">
      <c r="B106" s="32"/>
      <c r="C106" s="207" t="s">
        <v>126</v>
      </c>
      <c r="D106" s="207" t="s">
        <v>180</v>
      </c>
      <c r="E106" s="208" t="s">
        <v>311</v>
      </c>
      <c r="F106" s="209" t="s">
        <v>312</v>
      </c>
      <c r="G106" s="210" t="s">
        <v>142</v>
      </c>
      <c r="H106" s="211">
        <v>152.43</v>
      </c>
      <c r="I106" s="212"/>
      <c r="J106" s="213">
        <f>ROUND(I106*H106,2)</f>
        <v>0</v>
      </c>
      <c r="K106" s="209" t="s">
        <v>125</v>
      </c>
      <c r="L106" s="214"/>
      <c r="M106" s="215" t="s">
        <v>1</v>
      </c>
      <c r="N106" s="216" t="s">
        <v>38</v>
      </c>
      <c r="O106" s="58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AR106" s="15" t="s">
        <v>135</v>
      </c>
      <c r="AT106" s="15" t="s">
        <v>180</v>
      </c>
      <c r="AU106" s="15" t="s">
        <v>76</v>
      </c>
      <c r="AY106" s="15" t="s">
        <v>119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74</v>
      </c>
      <c r="BK106" s="184">
        <f>ROUND(I106*H106,2)</f>
        <v>0</v>
      </c>
      <c r="BL106" s="15" t="s">
        <v>126</v>
      </c>
      <c r="BM106" s="15" t="s">
        <v>135</v>
      </c>
    </row>
    <row r="107" spans="2:65" s="1" customFormat="1" ht="16.5" customHeight="1">
      <c r="B107" s="32"/>
      <c r="C107" s="173" t="s">
        <v>136</v>
      </c>
      <c r="D107" s="173" t="s">
        <v>121</v>
      </c>
      <c r="E107" s="174" t="s">
        <v>313</v>
      </c>
      <c r="F107" s="175" t="s">
        <v>314</v>
      </c>
      <c r="G107" s="176" t="s">
        <v>147</v>
      </c>
      <c r="H107" s="177">
        <v>367</v>
      </c>
      <c r="I107" s="178"/>
      <c r="J107" s="179">
        <f>ROUND(I107*H107,2)</f>
        <v>0</v>
      </c>
      <c r="K107" s="175" t="s">
        <v>125</v>
      </c>
      <c r="L107" s="36"/>
      <c r="M107" s="180" t="s">
        <v>1</v>
      </c>
      <c r="N107" s="181" t="s">
        <v>38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5" t="s">
        <v>126</v>
      </c>
      <c r="AT107" s="15" t="s">
        <v>121</v>
      </c>
      <c r="AU107" s="15" t="s">
        <v>76</v>
      </c>
      <c r="AY107" s="15" t="s">
        <v>119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74</v>
      </c>
      <c r="BK107" s="184">
        <f>ROUND(I107*H107,2)</f>
        <v>0</v>
      </c>
      <c r="BL107" s="15" t="s">
        <v>126</v>
      </c>
      <c r="BM107" s="15" t="s">
        <v>139</v>
      </c>
    </row>
    <row r="108" spans="2:65" s="11" customFormat="1" ht="11.25">
      <c r="B108" s="185"/>
      <c r="C108" s="186"/>
      <c r="D108" s="187" t="s">
        <v>171</v>
      </c>
      <c r="E108" s="188" t="s">
        <v>1</v>
      </c>
      <c r="F108" s="189" t="s">
        <v>315</v>
      </c>
      <c r="G108" s="186"/>
      <c r="H108" s="188" t="s">
        <v>1</v>
      </c>
      <c r="I108" s="190"/>
      <c r="J108" s="186"/>
      <c r="K108" s="186"/>
      <c r="L108" s="191"/>
      <c r="M108" s="192"/>
      <c r="N108" s="193"/>
      <c r="O108" s="193"/>
      <c r="P108" s="193"/>
      <c r="Q108" s="193"/>
      <c r="R108" s="193"/>
      <c r="S108" s="193"/>
      <c r="T108" s="194"/>
      <c r="AT108" s="195" t="s">
        <v>171</v>
      </c>
      <c r="AU108" s="195" t="s">
        <v>76</v>
      </c>
      <c r="AV108" s="11" t="s">
        <v>74</v>
      </c>
      <c r="AW108" s="11" t="s">
        <v>30</v>
      </c>
      <c r="AX108" s="11" t="s">
        <v>67</v>
      </c>
      <c r="AY108" s="195" t="s">
        <v>119</v>
      </c>
    </row>
    <row r="109" spans="2:65" s="11" customFormat="1" ht="11.25">
      <c r="B109" s="185"/>
      <c r="C109" s="186"/>
      <c r="D109" s="187" t="s">
        <v>171</v>
      </c>
      <c r="E109" s="188" t="s">
        <v>1</v>
      </c>
      <c r="F109" s="189" t="s">
        <v>316</v>
      </c>
      <c r="G109" s="186"/>
      <c r="H109" s="188" t="s">
        <v>1</v>
      </c>
      <c r="I109" s="190"/>
      <c r="J109" s="186"/>
      <c r="K109" s="186"/>
      <c r="L109" s="191"/>
      <c r="M109" s="192"/>
      <c r="N109" s="193"/>
      <c r="O109" s="193"/>
      <c r="P109" s="193"/>
      <c r="Q109" s="193"/>
      <c r="R109" s="193"/>
      <c r="S109" s="193"/>
      <c r="T109" s="194"/>
      <c r="AT109" s="195" t="s">
        <v>171</v>
      </c>
      <c r="AU109" s="195" t="s">
        <v>76</v>
      </c>
      <c r="AV109" s="11" t="s">
        <v>74</v>
      </c>
      <c r="AW109" s="11" t="s">
        <v>30</v>
      </c>
      <c r="AX109" s="11" t="s">
        <v>67</v>
      </c>
      <c r="AY109" s="195" t="s">
        <v>119</v>
      </c>
    </row>
    <row r="110" spans="2:65" s="11" customFormat="1" ht="11.25">
      <c r="B110" s="185"/>
      <c r="C110" s="186"/>
      <c r="D110" s="187" t="s">
        <v>171</v>
      </c>
      <c r="E110" s="188" t="s">
        <v>1</v>
      </c>
      <c r="F110" s="189" t="s">
        <v>317</v>
      </c>
      <c r="G110" s="186"/>
      <c r="H110" s="188" t="s">
        <v>1</v>
      </c>
      <c r="I110" s="190"/>
      <c r="J110" s="186"/>
      <c r="K110" s="186"/>
      <c r="L110" s="191"/>
      <c r="M110" s="192"/>
      <c r="N110" s="193"/>
      <c r="O110" s="193"/>
      <c r="P110" s="193"/>
      <c r="Q110" s="193"/>
      <c r="R110" s="193"/>
      <c r="S110" s="193"/>
      <c r="T110" s="194"/>
      <c r="AT110" s="195" t="s">
        <v>171</v>
      </c>
      <c r="AU110" s="195" t="s">
        <v>76</v>
      </c>
      <c r="AV110" s="11" t="s">
        <v>74</v>
      </c>
      <c r="AW110" s="11" t="s">
        <v>30</v>
      </c>
      <c r="AX110" s="11" t="s">
        <v>67</v>
      </c>
      <c r="AY110" s="195" t="s">
        <v>119</v>
      </c>
    </row>
    <row r="111" spans="2:65" s="11" customFormat="1" ht="11.25">
      <c r="B111" s="185"/>
      <c r="C111" s="186"/>
      <c r="D111" s="187" t="s">
        <v>171</v>
      </c>
      <c r="E111" s="188" t="s">
        <v>1</v>
      </c>
      <c r="F111" s="189" t="s">
        <v>318</v>
      </c>
      <c r="G111" s="186"/>
      <c r="H111" s="188" t="s">
        <v>1</v>
      </c>
      <c r="I111" s="190"/>
      <c r="J111" s="186"/>
      <c r="K111" s="186"/>
      <c r="L111" s="191"/>
      <c r="M111" s="192"/>
      <c r="N111" s="193"/>
      <c r="O111" s="193"/>
      <c r="P111" s="193"/>
      <c r="Q111" s="193"/>
      <c r="R111" s="193"/>
      <c r="S111" s="193"/>
      <c r="T111" s="194"/>
      <c r="AT111" s="195" t="s">
        <v>171</v>
      </c>
      <c r="AU111" s="195" t="s">
        <v>76</v>
      </c>
      <c r="AV111" s="11" t="s">
        <v>74</v>
      </c>
      <c r="AW111" s="11" t="s">
        <v>30</v>
      </c>
      <c r="AX111" s="11" t="s">
        <v>67</v>
      </c>
      <c r="AY111" s="195" t="s">
        <v>119</v>
      </c>
    </row>
    <row r="112" spans="2:65" s="12" customFormat="1" ht="11.25">
      <c r="B112" s="196"/>
      <c r="C112" s="197"/>
      <c r="D112" s="187" t="s">
        <v>171</v>
      </c>
      <c r="E112" s="198" t="s">
        <v>1</v>
      </c>
      <c r="F112" s="199" t="s">
        <v>319</v>
      </c>
      <c r="G112" s="197"/>
      <c r="H112" s="200">
        <v>510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171</v>
      </c>
      <c r="AU112" s="206" t="s">
        <v>76</v>
      </c>
      <c r="AV112" s="12" t="s">
        <v>76</v>
      </c>
      <c r="AW112" s="12" t="s">
        <v>30</v>
      </c>
      <c r="AX112" s="12" t="s">
        <v>67</v>
      </c>
      <c r="AY112" s="206" t="s">
        <v>119</v>
      </c>
    </row>
    <row r="113" spans="2:65" s="11" customFormat="1" ht="11.25">
      <c r="B113" s="185"/>
      <c r="C113" s="186"/>
      <c r="D113" s="187" t="s">
        <v>171</v>
      </c>
      <c r="E113" s="188" t="s">
        <v>1</v>
      </c>
      <c r="F113" s="189" t="s">
        <v>320</v>
      </c>
      <c r="G113" s="186"/>
      <c r="H113" s="188" t="s">
        <v>1</v>
      </c>
      <c r="I113" s="190"/>
      <c r="J113" s="186"/>
      <c r="K113" s="186"/>
      <c r="L113" s="191"/>
      <c r="M113" s="192"/>
      <c r="N113" s="193"/>
      <c r="O113" s="193"/>
      <c r="P113" s="193"/>
      <c r="Q113" s="193"/>
      <c r="R113" s="193"/>
      <c r="S113" s="193"/>
      <c r="T113" s="194"/>
      <c r="AT113" s="195" t="s">
        <v>171</v>
      </c>
      <c r="AU113" s="195" t="s">
        <v>76</v>
      </c>
      <c r="AV113" s="11" t="s">
        <v>74</v>
      </c>
      <c r="AW113" s="11" t="s">
        <v>30</v>
      </c>
      <c r="AX113" s="11" t="s">
        <v>67</v>
      </c>
      <c r="AY113" s="195" t="s">
        <v>119</v>
      </c>
    </row>
    <row r="114" spans="2:65" s="12" customFormat="1" ht="11.25">
      <c r="B114" s="196"/>
      <c r="C114" s="197"/>
      <c r="D114" s="187" t="s">
        <v>171</v>
      </c>
      <c r="E114" s="198" t="s">
        <v>1</v>
      </c>
      <c r="F114" s="199" t="s">
        <v>321</v>
      </c>
      <c r="G114" s="197"/>
      <c r="H114" s="200">
        <v>-143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171</v>
      </c>
      <c r="AU114" s="206" t="s">
        <v>76</v>
      </c>
      <c r="AV114" s="12" t="s">
        <v>76</v>
      </c>
      <c r="AW114" s="12" t="s">
        <v>30</v>
      </c>
      <c r="AX114" s="12" t="s">
        <v>67</v>
      </c>
      <c r="AY114" s="206" t="s">
        <v>119</v>
      </c>
    </row>
    <row r="115" spans="2:65" s="13" customFormat="1" ht="11.25">
      <c r="B115" s="217"/>
      <c r="C115" s="218"/>
      <c r="D115" s="187" t="s">
        <v>171</v>
      </c>
      <c r="E115" s="219" t="s">
        <v>1</v>
      </c>
      <c r="F115" s="220" t="s">
        <v>201</v>
      </c>
      <c r="G115" s="218"/>
      <c r="H115" s="221">
        <v>367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171</v>
      </c>
      <c r="AU115" s="227" t="s">
        <v>76</v>
      </c>
      <c r="AV115" s="13" t="s">
        <v>126</v>
      </c>
      <c r="AW115" s="13" t="s">
        <v>30</v>
      </c>
      <c r="AX115" s="13" t="s">
        <v>74</v>
      </c>
      <c r="AY115" s="227" t="s">
        <v>119</v>
      </c>
    </row>
    <row r="116" spans="2:65" s="1" customFormat="1" ht="16.5" customHeight="1">
      <c r="B116" s="32"/>
      <c r="C116" s="207" t="s">
        <v>132</v>
      </c>
      <c r="D116" s="207" t="s">
        <v>180</v>
      </c>
      <c r="E116" s="208" t="s">
        <v>322</v>
      </c>
      <c r="F116" s="209" t="s">
        <v>323</v>
      </c>
      <c r="G116" s="210" t="s">
        <v>142</v>
      </c>
      <c r="H116" s="211">
        <v>748.68</v>
      </c>
      <c r="I116" s="212"/>
      <c r="J116" s="213">
        <f>ROUND(I116*H116,2)</f>
        <v>0</v>
      </c>
      <c r="K116" s="209" t="s">
        <v>125</v>
      </c>
      <c r="L116" s="214"/>
      <c r="M116" s="215" t="s">
        <v>1</v>
      </c>
      <c r="N116" s="216" t="s">
        <v>38</v>
      </c>
      <c r="O116" s="58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AR116" s="15" t="s">
        <v>135</v>
      </c>
      <c r="AT116" s="15" t="s">
        <v>180</v>
      </c>
      <c r="AU116" s="15" t="s">
        <v>76</v>
      </c>
      <c r="AY116" s="15" t="s">
        <v>119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5" t="s">
        <v>74</v>
      </c>
      <c r="BK116" s="184">
        <f>ROUND(I116*H116,2)</f>
        <v>0</v>
      </c>
      <c r="BL116" s="15" t="s">
        <v>126</v>
      </c>
      <c r="BM116" s="15" t="s">
        <v>143</v>
      </c>
    </row>
    <row r="117" spans="2:65" s="12" customFormat="1" ht="11.25">
      <c r="B117" s="196"/>
      <c r="C117" s="197"/>
      <c r="D117" s="187" t="s">
        <v>171</v>
      </c>
      <c r="E117" s="198" t="s">
        <v>1</v>
      </c>
      <c r="F117" s="199" t="s">
        <v>324</v>
      </c>
      <c r="G117" s="197"/>
      <c r="H117" s="200">
        <v>748.68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171</v>
      </c>
      <c r="AU117" s="206" t="s">
        <v>76</v>
      </c>
      <c r="AV117" s="12" t="s">
        <v>76</v>
      </c>
      <c r="AW117" s="12" t="s">
        <v>30</v>
      </c>
      <c r="AX117" s="12" t="s">
        <v>67</v>
      </c>
      <c r="AY117" s="206" t="s">
        <v>119</v>
      </c>
    </row>
    <row r="118" spans="2:65" s="11" customFormat="1" ht="11.25">
      <c r="B118" s="185"/>
      <c r="C118" s="186"/>
      <c r="D118" s="187" t="s">
        <v>171</v>
      </c>
      <c r="E118" s="188" t="s">
        <v>1</v>
      </c>
      <c r="F118" s="189" t="s">
        <v>325</v>
      </c>
      <c r="G118" s="186"/>
      <c r="H118" s="188" t="s">
        <v>1</v>
      </c>
      <c r="I118" s="190"/>
      <c r="J118" s="186"/>
      <c r="K118" s="186"/>
      <c r="L118" s="191"/>
      <c r="M118" s="192"/>
      <c r="N118" s="193"/>
      <c r="O118" s="193"/>
      <c r="P118" s="193"/>
      <c r="Q118" s="193"/>
      <c r="R118" s="193"/>
      <c r="S118" s="193"/>
      <c r="T118" s="194"/>
      <c r="AT118" s="195" t="s">
        <v>171</v>
      </c>
      <c r="AU118" s="195" t="s">
        <v>76</v>
      </c>
      <c r="AV118" s="11" t="s">
        <v>74</v>
      </c>
      <c r="AW118" s="11" t="s">
        <v>30</v>
      </c>
      <c r="AX118" s="11" t="s">
        <v>67</v>
      </c>
      <c r="AY118" s="195" t="s">
        <v>119</v>
      </c>
    </row>
    <row r="119" spans="2:65" s="13" customFormat="1" ht="11.25">
      <c r="B119" s="217"/>
      <c r="C119" s="218"/>
      <c r="D119" s="187" t="s">
        <v>171</v>
      </c>
      <c r="E119" s="219" t="s">
        <v>1</v>
      </c>
      <c r="F119" s="220" t="s">
        <v>201</v>
      </c>
      <c r="G119" s="218"/>
      <c r="H119" s="221">
        <v>748.68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171</v>
      </c>
      <c r="AU119" s="227" t="s">
        <v>76</v>
      </c>
      <c r="AV119" s="13" t="s">
        <v>126</v>
      </c>
      <c r="AW119" s="13" t="s">
        <v>30</v>
      </c>
      <c r="AX119" s="13" t="s">
        <v>74</v>
      </c>
      <c r="AY119" s="227" t="s">
        <v>119</v>
      </c>
    </row>
    <row r="120" spans="2:65" s="1" customFormat="1" ht="16.5" customHeight="1">
      <c r="B120" s="32"/>
      <c r="C120" s="173" t="s">
        <v>144</v>
      </c>
      <c r="D120" s="173" t="s">
        <v>121</v>
      </c>
      <c r="E120" s="174" t="s">
        <v>156</v>
      </c>
      <c r="F120" s="175" t="s">
        <v>157</v>
      </c>
      <c r="G120" s="176" t="s">
        <v>147</v>
      </c>
      <c r="H120" s="177">
        <v>510</v>
      </c>
      <c r="I120" s="178"/>
      <c r="J120" s="179">
        <f>ROUND(I120*H120,2)</f>
        <v>0</v>
      </c>
      <c r="K120" s="175" t="s">
        <v>125</v>
      </c>
      <c r="L120" s="36"/>
      <c r="M120" s="180" t="s">
        <v>1</v>
      </c>
      <c r="N120" s="181" t="s">
        <v>38</v>
      </c>
      <c r="O120" s="58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5" t="s">
        <v>126</v>
      </c>
      <c r="AT120" s="15" t="s">
        <v>121</v>
      </c>
      <c r="AU120" s="15" t="s">
        <v>76</v>
      </c>
      <c r="AY120" s="15" t="s">
        <v>119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74</v>
      </c>
      <c r="BK120" s="184">
        <f>ROUND(I120*H120,2)</f>
        <v>0</v>
      </c>
      <c r="BL120" s="15" t="s">
        <v>126</v>
      </c>
      <c r="BM120" s="15" t="s">
        <v>148</v>
      </c>
    </row>
    <row r="121" spans="2:65" s="11" customFormat="1" ht="11.25">
      <c r="B121" s="185"/>
      <c r="C121" s="186"/>
      <c r="D121" s="187" t="s">
        <v>171</v>
      </c>
      <c r="E121" s="188" t="s">
        <v>1</v>
      </c>
      <c r="F121" s="189" t="s">
        <v>326</v>
      </c>
      <c r="G121" s="186"/>
      <c r="H121" s="188" t="s">
        <v>1</v>
      </c>
      <c r="I121" s="190"/>
      <c r="J121" s="186"/>
      <c r="K121" s="186"/>
      <c r="L121" s="191"/>
      <c r="M121" s="192"/>
      <c r="N121" s="193"/>
      <c r="O121" s="193"/>
      <c r="P121" s="193"/>
      <c r="Q121" s="193"/>
      <c r="R121" s="193"/>
      <c r="S121" s="193"/>
      <c r="T121" s="194"/>
      <c r="AT121" s="195" t="s">
        <v>171</v>
      </c>
      <c r="AU121" s="195" t="s">
        <v>76</v>
      </c>
      <c r="AV121" s="11" t="s">
        <v>74</v>
      </c>
      <c r="AW121" s="11" t="s">
        <v>30</v>
      </c>
      <c r="AX121" s="11" t="s">
        <v>67</v>
      </c>
      <c r="AY121" s="195" t="s">
        <v>119</v>
      </c>
    </row>
    <row r="122" spans="2:65" s="12" customFormat="1" ht="11.25">
      <c r="B122" s="196"/>
      <c r="C122" s="197"/>
      <c r="D122" s="187" t="s">
        <v>171</v>
      </c>
      <c r="E122" s="198" t="s">
        <v>1</v>
      </c>
      <c r="F122" s="199" t="s">
        <v>319</v>
      </c>
      <c r="G122" s="197"/>
      <c r="H122" s="200">
        <v>510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171</v>
      </c>
      <c r="AU122" s="206" t="s">
        <v>76</v>
      </c>
      <c r="AV122" s="12" t="s">
        <v>76</v>
      </c>
      <c r="AW122" s="12" t="s">
        <v>30</v>
      </c>
      <c r="AX122" s="12" t="s">
        <v>67</v>
      </c>
      <c r="AY122" s="206" t="s">
        <v>119</v>
      </c>
    </row>
    <row r="123" spans="2:65" s="13" customFormat="1" ht="11.25">
      <c r="B123" s="217"/>
      <c r="C123" s="218"/>
      <c r="D123" s="187" t="s">
        <v>171</v>
      </c>
      <c r="E123" s="219" t="s">
        <v>1</v>
      </c>
      <c r="F123" s="220" t="s">
        <v>201</v>
      </c>
      <c r="G123" s="218"/>
      <c r="H123" s="221">
        <v>510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171</v>
      </c>
      <c r="AU123" s="227" t="s">
        <v>76</v>
      </c>
      <c r="AV123" s="13" t="s">
        <v>126</v>
      </c>
      <c r="AW123" s="13" t="s">
        <v>30</v>
      </c>
      <c r="AX123" s="13" t="s">
        <v>74</v>
      </c>
      <c r="AY123" s="227" t="s">
        <v>119</v>
      </c>
    </row>
    <row r="124" spans="2:65" s="1" customFormat="1" ht="16.5" customHeight="1">
      <c r="B124" s="32"/>
      <c r="C124" s="173" t="s">
        <v>135</v>
      </c>
      <c r="D124" s="173" t="s">
        <v>121</v>
      </c>
      <c r="E124" s="174" t="s">
        <v>160</v>
      </c>
      <c r="F124" s="175" t="s">
        <v>161</v>
      </c>
      <c r="G124" s="176" t="s">
        <v>147</v>
      </c>
      <c r="H124" s="177">
        <v>510</v>
      </c>
      <c r="I124" s="178"/>
      <c r="J124" s="179">
        <f>ROUND(I124*H124,2)</f>
        <v>0</v>
      </c>
      <c r="K124" s="175" t="s">
        <v>125</v>
      </c>
      <c r="L124" s="36"/>
      <c r="M124" s="180" t="s">
        <v>1</v>
      </c>
      <c r="N124" s="181" t="s">
        <v>38</v>
      </c>
      <c r="O124" s="58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AR124" s="15" t="s">
        <v>126</v>
      </c>
      <c r="AT124" s="15" t="s">
        <v>121</v>
      </c>
      <c r="AU124" s="15" t="s">
        <v>76</v>
      </c>
      <c r="AY124" s="15" t="s">
        <v>119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74</v>
      </c>
      <c r="BK124" s="184">
        <f>ROUND(I124*H124,2)</f>
        <v>0</v>
      </c>
      <c r="BL124" s="15" t="s">
        <v>126</v>
      </c>
      <c r="BM124" s="15" t="s">
        <v>151</v>
      </c>
    </row>
    <row r="125" spans="2:65" s="1" customFormat="1" ht="16.5" customHeight="1">
      <c r="B125" s="32"/>
      <c r="C125" s="173" t="s">
        <v>152</v>
      </c>
      <c r="D125" s="173" t="s">
        <v>121</v>
      </c>
      <c r="E125" s="174" t="s">
        <v>163</v>
      </c>
      <c r="F125" s="175" t="s">
        <v>164</v>
      </c>
      <c r="G125" s="176" t="s">
        <v>142</v>
      </c>
      <c r="H125" s="177">
        <v>867</v>
      </c>
      <c r="I125" s="178"/>
      <c r="J125" s="179">
        <f>ROUND(I125*H125,2)</f>
        <v>0</v>
      </c>
      <c r="K125" s="175" t="s">
        <v>125</v>
      </c>
      <c r="L125" s="36"/>
      <c r="M125" s="180" t="s">
        <v>1</v>
      </c>
      <c r="N125" s="181" t="s">
        <v>38</v>
      </c>
      <c r="O125" s="58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15" t="s">
        <v>126</v>
      </c>
      <c r="AT125" s="15" t="s">
        <v>121</v>
      </c>
      <c r="AU125" s="15" t="s">
        <v>76</v>
      </c>
      <c r="AY125" s="15" t="s">
        <v>119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5" t="s">
        <v>74</v>
      </c>
      <c r="BK125" s="184">
        <f>ROUND(I125*H125,2)</f>
        <v>0</v>
      </c>
      <c r="BL125" s="15" t="s">
        <v>126</v>
      </c>
      <c r="BM125" s="15" t="s">
        <v>155</v>
      </c>
    </row>
    <row r="126" spans="2:65" s="12" customFormat="1" ht="11.25">
      <c r="B126" s="196"/>
      <c r="C126" s="197"/>
      <c r="D126" s="187" t="s">
        <v>171</v>
      </c>
      <c r="E126" s="198" t="s">
        <v>1</v>
      </c>
      <c r="F126" s="199" t="s">
        <v>327</v>
      </c>
      <c r="G126" s="197"/>
      <c r="H126" s="200">
        <v>867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171</v>
      </c>
      <c r="AU126" s="206" t="s">
        <v>76</v>
      </c>
      <c r="AV126" s="12" t="s">
        <v>76</v>
      </c>
      <c r="AW126" s="12" t="s">
        <v>30</v>
      </c>
      <c r="AX126" s="12" t="s">
        <v>67</v>
      </c>
      <c r="AY126" s="206" t="s">
        <v>119</v>
      </c>
    </row>
    <row r="127" spans="2:65" s="13" customFormat="1" ht="11.25">
      <c r="B127" s="217"/>
      <c r="C127" s="218"/>
      <c r="D127" s="187" t="s">
        <v>171</v>
      </c>
      <c r="E127" s="219" t="s">
        <v>1</v>
      </c>
      <c r="F127" s="220" t="s">
        <v>201</v>
      </c>
      <c r="G127" s="218"/>
      <c r="H127" s="221">
        <v>867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171</v>
      </c>
      <c r="AU127" s="227" t="s">
        <v>76</v>
      </c>
      <c r="AV127" s="13" t="s">
        <v>126</v>
      </c>
      <c r="AW127" s="13" t="s">
        <v>30</v>
      </c>
      <c r="AX127" s="13" t="s">
        <v>74</v>
      </c>
      <c r="AY127" s="227" t="s">
        <v>119</v>
      </c>
    </row>
    <row r="128" spans="2:65" s="1" customFormat="1" ht="16.5" customHeight="1">
      <c r="B128" s="32"/>
      <c r="C128" s="173" t="s">
        <v>139</v>
      </c>
      <c r="D128" s="173" t="s">
        <v>121</v>
      </c>
      <c r="E128" s="174" t="s">
        <v>328</v>
      </c>
      <c r="F128" s="175" t="s">
        <v>329</v>
      </c>
      <c r="G128" s="176" t="s">
        <v>147</v>
      </c>
      <c r="H128" s="177">
        <v>112.08</v>
      </c>
      <c r="I128" s="178"/>
      <c r="J128" s="179">
        <f>ROUND(I128*H128,2)</f>
        <v>0</v>
      </c>
      <c r="K128" s="175" t="s">
        <v>125</v>
      </c>
      <c r="L128" s="36"/>
      <c r="M128" s="180" t="s">
        <v>1</v>
      </c>
      <c r="N128" s="181" t="s">
        <v>38</v>
      </c>
      <c r="O128" s="58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AR128" s="15" t="s">
        <v>126</v>
      </c>
      <c r="AT128" s="15" t="s">
        <v>121</v>
      </c>
      <c r="AU128" s="15" t="s">
        <v>76</v>
      </c>
      <c r="AY128" s="15" t="s">
        <v>119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74</v>
      </c>
      <c r="BK128" s="184">
        <f>ROUND(I128*H128,2)</f>
        <v>0</v>
      </c>
      <c r="BL128" s="15" t="s">
        <v>126</v>
      </c>
      <c r="BM128" s="15" t="s">
        <v>158</v>
      </c>
    </row>
    <row r="129" spans="2:65" s="11" customFormat="1" ht="11.25">
      <c r="B129" s="185"/>
      <c r="C129" s="186"/>
      <c r="D129" s="187" t="s">
        <v>171</v>
      </c>
      <c r="E129" s="188" t="s">
        <v>1</v>
      </c>
      <c r="F129" s="189" t="s">
        <v>330</v>
      </c>
      <c r="G129" s="186"/>
      <c r="H129" s="188" t="s">
        <v>1</v>
      </c>
      <c r="I129" s="190"/>
      <c r="J129" s="186"/>
      <c r="K129" s="186"/>
      <c r="L129" s="191"/>
      <c r="M129" s="192"/>
      <c r="N129" s="193"/>
      <c r="O129" s="193"/>
      <c r="P129" s="193"/>
      <c r="Q129" s="193"/>
      <c r="R129" s="193"/>
      <c r="S129" s="193"/>
      <c r="T129" s="194"/>
      <c r="AT129" s="195" t="s">
        <v>171</v>
      </c>
      <c r="AU129" s="195" t="s">
        <v>76</v>
      </c>
      <c r="AV129" s="11" t="s">
        <v>74</v>
      </c>
      <c r="AW129" s="11" t="s">
        <v>30</v>
      </c>
      <c r="AX129" s="11" t="s">
        <v>67</v>
      </c>
      <c r="AY129" s="195" t="s">
        <v>119</v>
      </c>
    </row>
    <row r="130" spans="2:65" s="11" customFormat="1" ht="11.25">
      <c r="B130" s="185"/>
      <c r="C130" s="186"/>
      <c r="D130" s="187" t="s">
        <v>171</v>
      </c>
      <c r="E130" s="188" t="s">
        <v>1</v>
      </c>
      <c r="F130" s="189" t="s">
        <v>331</v>
      </c>
      <c r="G130" s="186"/>
      <c r="H130" s="188" t="s">
        <v>1</v>
      </c>
      <c r="I130" s="190"/>
      <c r="J130" s="186"/>
      <c r="K130" s="186"/>
      <c r="L130" s="191"/>
      <c r="M130" s="192"/>
      <c r="N130" s="193"/>
      <c r="O130" s="193"/>
      <c r="P130" s="193"/>
      <c r="Q130" s="193"/>
      <c r="R130" s="193"/>
      <c r="S130" s="193"/>
      <c r="T130" s="194"/>
      <c r="AT130" s="195" t="s">
        <v>171</v>
      </c>
      <c r="AU130" s="195" t="s">
        <v>76</v>
      </c>
      <c r="AV130" s="11" t="s">
        <v>74</v>
      </c>
      <c r="AW130" s="11" t="s">
        <v>30</v>
      </c>
      <c r="AX130" s="11" t="s">
        <v>67</v>
      </c>
      <c r="AY130" s="195" t="s">
        <v>119</v>
      </c>
    </row>
    <row r="131" spans="2:65" s="11" customFormat="1" ht="11.25">
      <c r="B131" s="185"/>
      <c r="C131" s="186"/>
      <c r="D131" s="187" t="s">
        <v>171</v>
      </c>
      <c r="E131" s="188" t="s">
        <v>1</v>
      </c>
      <c r="F131" s="189" t="s">
        <v>332</v>
      </c>
      <c r="G131" s="186"/>
      <c r="H131" s="188" t="s">
        <v>1</v>
      </c>
      <c r="I131" s="190"/>
      <c r="J131" s="186"/>
      <c r="K131" s="186"/>
      <c r="L131" s="191"/>
      <c r="M131" s="192"/>
      <c r="N131" s="193"/>
      <c r="O131" s="193"/>
      <c r="P131" s="193"/>
      <c r="Q131" s="193"/>
      <c r="R131" s="193"/>
      <c r="S131" s="193"/>
      <c r="T131" s="194"/>
      <c r="AT131" s="195" t="s">
        <v>171</v>
      </c>
      <c r="AU131" s="195" t="s">
        <v>76</v>
      </c>
      <c r="AV131" s="11" t="s">
        <v>74</v>
      </c>
      <c r="AW131" s="11" t="s">
        <v>30</v>
      </c>
      <c r="AX131" s="11" t="s">
        <v>67</v>
      </c>
      <c r="AY131" s="195" t="s">
        <v>119</v>
      </c>
    </row>
    <row r="132" spans="2:65" s="11" customFormat="1" ht="11.25">
      <c r="B132" s="185"/>
      <c r="C132" s="186"/>
      <c r="D132" s="187" t="s">
        <v>171</v>
      </c>
      <c r="E132" s="188" t="s">
        <v>1</v>
      </c>
      <c r="F132" s="189" t="s">
        <v>333</v>
      </c>
      <c r="G132" s="186"/>
      <c r="H132" s="188" t="s">
        <v>1</v>
      </c>
      <c r="I132" s="190"/>
      <c r="J132" s="186"/>
      <c r="K132" s="186"/>
      <c r="L132" s="191"/>
      <c r="M132" s="192"/>
      <c r="N132" s="193"/>
      <c r="O132" s="193"/>
      <c r="P132" s="193"/>
      <c r="Q132" s="193"/>
      <c r="R132" s="193"/>
      <c r="S132" s="193"/>
      <c r="T132" s="194"/>
      <c r="AT132" s="195" t="s">
        <v>171</v>
      </c>
      <c r="AU132" s="195" t="s">
        <v>76</v>
      </c>
      <c r="AV132" s="11" t="s">
        <v>74</v>
      </c>
      <c r="AW132" s="11" t="s">
        <v>30</v>
      </c>
      <c r="AX132" s="11" t="s">
        <v>67</v>
      </c>
      <c r="AY132" s="195" t="s">
        <v>119</v>
      </c>
    </row>
    <row r="133" spans="2:65" s="12" customFormat="1" ht="11.25">
      <c r="B133" s="196"/>
      <c r="C133" s="197"/>
      <c r="D133" s="187" t="s">
        <v>171</v>
      </c>
      <c r="E133" s="198" t="s">
        <v>1</v>
      </c>
      <c r="F133" s="199" t="s">
        <v>334</v>
      </c>
      <c r="G133" s="197"/>
      <c r="H133" s="200">
        <v>112.08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171</v>
      </c>
      <c r="AU133" s="206" t="s">
        <v>76</v>
      </c>
      <c r="AV133" s="12" t="s">
        <v>76</v>
      </c>
      <c r="AW133" s="12" t="s">
        <v>30</v>
      </c>
      <c r="AX133" s="12" t="s">
        <v>67</v>
      </c>
      <c r="AY133" s="206" t="s">
        <v>119</v>
      </c>
    </row>
    <row r="134" spans="2:65" s="13" customFormat="1" ht="11.25">
      <c r="B134" s="217"/>
      <c r="C134" s="218"/>
      <c r="D134" s="187" t="s">
        <v>171</v>
      </c>
      <c r="E134" s="219" t="s">
        <v>1</v>
      </c>
      <c r="F134" s="220" t="s">
        <v>201</v>
      </c>
      <c r="G134" s="218"/>
      <c r="H134" s="221">
        <v>112.08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171</v>
      </c>
      <c r="AU134" s="227" t="s">
        <v>76</v>
      </c>
      <c r="AV134" s="13" t="s">
        <v>126</v>
      </c>
      <c r="AW134" s="13" t="s">
        <v>30</v>
      </c>
      <c r="AX134" s="13" t="s">
        <v>74</v>
      </c>
      <c r="AY134" s="227" t="s">
        <v>119</v>
      </c>
    </row>
    <row r="135" spans="2:65" s="10" customFormat="1" ht="22.9" customHeight="1">
      <c r="B135" s="157"/>
      <c r="C135" s="158"/>
      <c r="D135" s="159" t="s">
        <v>66</v>
      </c>
      <c r="E135" s="171" t="s">
        <v>335</v>
      </c>
      <c r="F135" s="171" t="s">
        <v>336</v>
      </c>
      <c r="G135" s="158"/>
      <c r="H135" s="158"/>
      <c r="I135" s="161"/>
      <c r="J135" s="172">
        <f>BK135</f>
        <v>0</v>
      </c>
      <c r="K135" s="158"/>
      <c r="L135" s="163"/>
      <c r="M135" s="164"/>
      <c r="N135" s="165"/>
      <c r="O135" s="165"/>
      <c r="P135" s="166">
        <f>SUM(P136:P143)</f>
        <v>0</v>
      </c>
      <c r="Q135" s="165"/>
      <c r="R135" s="166">
        <f>SUM(R136:R143)</f>
        <v>0</v>
      </c>
      <c r="S135" s="165"/>
      <c r="T135" s="167">
        <f>SUM(T136:T143)</f>
        <v>0</v>
      </c>
      <c r="AR135" s="168" t="s">
        <v>74</v>
      </c>
      <c r="AT135" s="169" t="s">
        <v>66</v>
      </c>
      <c r="AU135" s="169" t="s">
        <v>74</v>
      </c>
      <c r="AY135" s="168" t="s">
        <v>119</v>
      </c>
      <c r="BK135" s="170">
        <f>SUM(BK136:BK143)</f>
        <v>0</v>
      </c>
    </row>
    <row r="136" spans="2:65" s="1" customFormat="1" ht="16.5" customHeight="1">
      <c r="B136" s="32"/>
      <c r="C136" s="173" t="s">
        <v>159</v>
      </c>
      <c r="D136" s="173" t="s">
        <v>121</v>
      </c>
      <c r="E136" s="174" t="s">
        <v>337</v>
      </c>
      <c r="F136" s="175" t="s">
        <v>338</v>
      </c>
      <c r="G136" s="176" t="s">
        <v>147</v>
      </c>
      <c r="H136" s="177">
        <v>37.36</v>
      </c>
      <c r="I136" s="178"/>
      <c r="J136" s="179">
        <f>ROUND(I136*H136,2)</f>
        <v>0</v>
      </c>
      <c r="K136" s="175" t="s">
        <v>125</v>
      </c>
      <c r="L136" s="36"/>
      <c r="M136" s="180" t="s">
        <v>1</v>
      </c>
      <c r="N136" s="181" t="s">
        <v>38</v>
      </c>
      <c r="O136" s="58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AR136" s="15" t="s">
        <v>126</v>
      </c>
      <c r="AT136" s="15" t="s">
        <v>121</v>
      </c>
      <c r="AU136" s="15" t="s">
        <v>76</v>
      </c>
      <c r="AY136" s="15" t="s">
        <v>119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5" t="s">
        <v>74</v>
      </c>
      <c r="BK136" s="184">
        <f>ROUND(I136*H136,2)</f>
        <v>0</v>
      </c>
      <c r="BL136" s="15" t="s">
        <v>126</v>
      </c>
      <c r="BM136" s="15" t="s">
        <v>162</v>
      </c>
    </row>
    <row r="137" spans="2:65" s="12" customFormat="1" ht="11.25">
      <c r="B137" s="196"/>
      <c r="C137" s="197"/>
      <c r="D137" s="187" t="s">
        <v>171</v>
      </c>
      <c r="E137" s="198" t="s">
        <v>1</v>
      </c>
      <c r="F137" s="199" t="s">
        <v>339</v>
      </c>
      <c r="G137" s="197"/>
      <c r="H137" s="200">
        <v>37.36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171</v>
      </c>
      <c r="AU137" s="206" t="s">
        <v>76</v>
      </c>
      <c r="AV137" s="12" t="s">
        <v>76</v>
      </c>
      <c r="AW137" s="12" t="s">
        <v>30</v>
      </c>
      <c r="AX137" s="12" t="s">
        <v>67</v>
      </c>
      <c r="AY137" s="206" t="s">
        <v>119</v>
      </c>
    </row>
    <row r="138" spans="2:65" s="13" customFormat="1" ht="11.25">
      <c r="B138" s="217"/>
      <c r="C138" s="218"/>
      <c r="D138" s="187" t="s">
        <v>171</v>
      </c>
      <c r="E138" s="219" t="s">
        <v>1</v>
      </c>
      <c r="F138" s="220" t="s">
        <v>201</v>
      </c>
      <c r="G138" s="218"/>
      <c r="H138" s="221">
        <v>37.36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171</v>
      </c>
      <c r="AU138" s="227" t="s">
        <v>76</v>
      </c>
      <c r="AV138" s="13" t="s">
        <v>126</v>
      </c>
      <c r="AW138" s="13" t="s">
        <v>30</v>
      </c>
      <c r="AX138" s="13" t="s">
        <v>74</v>
      </c>
      <c r="AY138" s="227" t="s">
        <v>119</v>
      </c>
    </row>
    <row r="139" spans="2:65" s="1" customFormat="1" ht="16.5" customHeight="1">
      <c r="B139" s="32"/>
      <c r="C139" s="173" t="s">
        <v>143</v>
      </c>
      <c r="D139" s="173" t="s">
        <v>121</v>
      </c>
      <c r="E139" s="174" t="s">
        <v>340</v>
      </c>
      <c r="F139" s="175" t="s">
        <v>341</v>
      </c>
      <c r="G139" s="176" t="s">
        <v>147</v>
      </c>
      <c r="H139" s="177">
        <v>0.08</v>
      </c>
      <c r="I139" s="178"/>
      <c r="J139" s="179">
        <f>ROUND(I139*H139,2)</f>
        <v>0</v>
      </c>
      <c r="K139" s="175" t="s">
        <v>125</v>
      </c>
      <c r="L139" s="36"/>
      <c r="M139" s="180" t="s">
        <v>1</v>
      </c>
      <c r="N139" s="181" t="s">
        <v>38</v>
      </c>
      <c r="O139" s="58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AR139" s="15" t="s">
        <v>126</v>
      </c>
      <c r="AT139" s="15" t="s">
        <v>121</v>
      </c>
      <c r="AU139" s="15" t="s">
        <v>76</v>
      </c>
      <c r="AY139" s="15" t="s">
        <v>119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5" t="s">
        <v>74</v>
      </c>
      <c r="BK139" s="184">
        <f>ROUND(I139*H139,2)</f>
        <v>0</v>
      </c>
      <c r="BL139" s="15" t="s">
        <v>126</v>
      </c>
      <c r="BM139" s="15" t="s">
        <v>165</v>
      </c>
    </row>
    <row r="140" spans="2:65" s="1" customFormat="1" ht="16.5" customHeight="1">
      <c r="B140" s="32"/>
      <c r="C140" s="173" t="s">
        <v>166</v>
      </c>
      <c r="D140" s="173" t="s">
        <v>121</v>
      </c>
      <c r="E140" s="174" t="s">
        <v>342</v>
      </c>
      <c r="F140" s="175" t="s">
        <v>343</v>
      </c>
      <c r="G140" s="176" t="s">
        <v>169</v>
      </c>
      <c r="H140" s="177">
        <v>0.6</v>
      </c>
      <c r="I140" s="178"/>
      <c r="J140" s="179">
        <f>ROUND(I140*H140,2)</f>
        <v>0</v>
      </c>
      <c r="K140" s="175" t="s">
        <v>125</v>
      </c>
      <c r="L140" s="36"/>
      <c r="M140" s="180" t="s">
        <v>1</v>
      </c>
      <c r="N140" s="181" t="s">
        <v>38</v>
      </c>
      <c r="O140" s="58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AR140" s="15" t="s">
        <v>126</v>
      </c>
      <c r="AT140" s="15" t="s">
        <v>121</v>
      </c>
      <c r="AU140" s="15" t="s">
        <v>76</v>
      </c>
      <c r="AY140" s="15" t="s">
        <v>119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5" t="s">
        <v>74</v>
      </c>
      <c r="BK140" s="184">
        <f>ROUND(I140*H140,2)</f>
        <v>0</v>
      </c>
      <c r="BL140" s="15" t="s">
        <v>126</v>
      </c>
      <c r="BM140" s="15" t="s">
        <v>170</v>
      </c>
    </row>
    <row r="141" spans="2:65" s="11" customFormat="1" ht="11.25">
      <c r="B141" s="185"/>
      <c r="C141" s="186"/>
      <c r="D141" s="187" t="s">
        <v>171</v>
      </c>
      <c r="E141" s="188" t="s">
        <v>1</v>
      </c>
      <c r="F141" s="189" t="s">
        <v>344</v>
      </c>
      <c r="G141" s="186"/>
      <c r="H141" s="188" t="s">
        <v>1</v>
      </c>
      <c r="I141" s="190"/>
      <c r="J141" s="186"/>
      <c r="K141" s="186"/>
      <c r="L141" s="191"/>
      <c r="M141" s="192"/>
      <c r="N141" s="193"/>
      <c r="O141" s="193"/>
      <c r="P141" s="193"/>
      <c r="Q141" s="193"/>
      <c r="R141" s="193"/>
      <c r="S141" s="193"/>
      <c r="T141" s="194"/>
      <c r="AT141" s="195" t="s">
        <v>171</v>
      </c>
      <c r="AU141" s="195" t="s">
        <v>76</v>
      </c>
      <c r="AV141" s="11" t="s">
        <v>74</v>
      </c>
      <c r="AW141" s="11" t="s">
        <v>30</v>
      </c>
      <c r="AX141" s="11" t="s">
        <v>67</v>
      </c>
      <c r="AY141" s="195" t="s">
        <v>119</v>
      </c>
    </row>
    <row r="142" spans="2:65" s="12" customFormat="1" ht="11.25">
      <c r="B142" s="196"/>
      <c r="C142" s="197"/>
      <c r="D142" s="187" t="s">
        <v>171</v>
      </c>
      <c r="E142" s="198" t="s">
        <v>1</v>
      </c>
      <c r="F142" s="199" t="s">
        <v>345</v>
      </c>
      <c r="G142" s="197"/>
      <c r="H142" s="200">
        <v>0.6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171</v>
      </c>
      <c r="AU142" s="206" t="s">
        <v>76</v>
      </c>
      <c r="AV142" s="12" t="s">
        <v>76</v>
      </c>
      <c r="AW142" s="12" t="s">
        <v>30</v>
      </c>
      <c r="AX142" s="12" t="s">
        <v>67</v>
      </c>
      <c r="AY142" s="206" t="s">
        <v>119</v>
      </c>
    </row>
    <row r="143" spans="2:65" s="13" customFormat="1" ht="11.25">
      <c r="B143" s="217"/>
      <c r="C143" s="218"/>
      <c r="D143" s="187" t="s">
        <v>171</v>
      </c>
      <c r="E143" s="219" t="s">
        <v>1</v>
      </c>
      <c r="F143" s="220" t="s">
        <v>201</v>
      </c>
      <c r="G143" s="218"/>
      <c r="H143" s="221">
        <v>0.6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171</v>
      </c>
      <c r="AU143" s="227" t="s">
        <v>76</v>
      </c>
      <c r="AV143" s="13" t="s">
        <v>126</v>
      </c>
      <c r="AW143" s="13" t="s">
        <v>30</v>
      </c>
      <c r="AX143" s="13" t="s">
        <v>74</v>
      </c>
      <c r="AY143" s="227" t="s">
        <v>119</v>
      </c>
    </row>
    <row r="144" spans="2:65" s="10" customFormat="1" ht="22.9" customHeight="1">
      <c r="B144" s="157"/>
      <c r="C144" s="158"/>
      <c r="D144" s="159" t="s">
        <v>66</v>
      </c>
      <c r="E144" s="171" t="s">
        <v>346</v>
      </c>
      <c r="F144" s="171" t="s">
        <v>347</v>
      </c>
      <c r="G144" s="158"/>
      <c r="H144" s="158"/>
      <c r="I144" s="161"/>
      <c r="J144" s="172">
        <f>BK144</f>
        <v>0</v>
      </c>
      <c r="K144" s="158"/>
      <c r="L144" s="163"/>
      <c r="M144" s="164"/>
      <c r="N144" s="165"/>
      <c r="O144" s="165"/>
      <c r="P144" s="166">
        <f>SUM(P145:P181)</f>
        <v>0</v>
      </c>
      <c r="Q144" s="165"/>
      <c r="R144" s="166">
        <f>SUM(R145:R181)</f>
        <v>0</v>
      </c>
      <c r="S144" s="165"/>
      <c r="T144" s="167">
        <f>SUM(T145:T181)</f>
        <v>0</v>
      </c>
      <c r="AR144" s="168" t="s">
        <v>74</v>
      </c>
      <c r="AT144" s="169" t="s">
        <v>66</v>
      </c>
      <c r="AU144" s="169" t="s">
        <v>74</v>
      </c>
      <c r="AY144" s="168" t="s">
        <v>119</v>
      </c>
      <c r="BK144" s="170">
        <f>SUM(BK145:BK181)</f>
        <v>0</v>
      </c>
    </row>
    <row r="145" spans="2:65" s="1" customFormat="1" ht="16.5" customHeight="1">
      <c r="B145" s="32"/>
      <c r="C145" s="173" t="s">
        <v>148</v>
      </c>
      <c r="D145" s="173" t="s">
        <v>121</v>
      </c>
      <c r="E145" s="174" t="s">
        <v>348</v>
      </c>
      <c r="F145" s="175" t="s">
        <v>349</v>
      </c>
      <c r="G145" s="176" t="s">
        <v>124</v>
      </c>
      <c r="H145" s="177">
        <v>3</v>
      </c>
      <c r="I145" s="178"/>
      <c r="J145" s="179">
        <f>ROUND(I145*H145,2)</f>
        <v>0</v>
      </c>
      <c r="K145" s="175" t="s">
        <v>125</v>
      </c>
      <c r="L145" s="36"/>
      <c r="M145" s="180" t="s">
        <v>1</v>
      </c>
      <c r="N145" s="181" t="s">
        <v>38</v>
      </c>
      <c r="O145" s="58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AR145" s="15" t="s">
        <v>126</v>
      </c>
      <c r="AT145" s="15" t="s">
        <v>121</v>
      </c>
      <c r="AU145" s="15" t="s">
        <v>76</v>
      </c>
      <c r="AY145" s="15" t="s">
        <v>119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5" t="s">
        <v>74</v>
      </c>
      <c r="BK145" s="184">
        <f>ROUND(I145*H145,2)</f>
        <v>0</v>
      </c>
      <c r="BL145" s="15" t="s">
        <v>126</v>
      </c>
      <c r="BM145" s="15" t="s">
        <v>176</v>
      </c>
    </row>
    <row r="146" spans="2:65" s="11" customFormat="1" ht="11.25">
      <c r="B146" s="185"/>
      <c r="C146" s="186"/>
      <c r="D146" s="187" t="s">
        <v>171</v>
      </c>
      <c r="E146" s="188" t="s">
        <v>1</v>
      </c>
      <c r="F146" s="189" t="s">
        <v>350</v>
      </c>
      <c r="G146" s="186"/>
      <c r="H146" s="188" t="s">
        <v>1</v>
      </c>
      <c r="I146" s="190"/>
      <c r="J146" s="186"/>
      <c r="K146" s="186"/>
      <c r="L146" s="191"/>
      <c r="M146" s="192"/>
      <c r="N146" s="193"/>
      <c r="O146" s="193"/>
      <c r="P146" s="193"/>
      <c r="Q146" s="193"/>
      <c r="R146" s="193"/>
      <c r="S146" s="193"/>
      <c r="T146" s="194"/>
      <c r="AT146" s="195" t="s">
        <v>171</v>
      </c>
      <c r="AU146" s="195" t="s">
        <v>76</v>
      </c>
      <c r="AV146" s="11" t="s">
        <v>74</v>
      </c>
      <c r="AW146" s="11" t="s">
        <v>30</v>
      </c>
      <c r="AX146" s="11" t="s">
        <v>67</v>
      </c>
      <c r="AY146" s="195" t="s">
        <v>119</v>
      </c>
    </row>
    <row r="147" spans="2:65" s="12" customFormat="1" ht="11.25">
      <c r="B147" s="196"/>
      <c r="C147" s="197"/>
      <c r="D147" s="187" t="s">
        <v>171</v>
      </c>
      <c r="E147" s="198" t="s">
        <v>1</v>
      </c>
      <c r="F147" s="199" t="s">
        <v>74</v>
      </c>
      <c r="G147" s="197"/>
      <c r="H147" s="200">
        <v>1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171</v>
      </c>
      <c r="AU147" s="206" t="s">
        <v>76</v>
      </c>
      <c r="AV147" s="12" t="s">
        <v>76</v>
      </c>
      <c r="AW147" s="12" t="s">
        <v>30</v>
      </c>
      <c r="AX147" s="12" t="s">
        <v>67</v>
      </c>
      <c r="AY147" s="206" t="s">
        <v>119</v>
      </c>
    </row>
    <row r="148" spans="2:65" s="11" customFormat="1" ht="11.25">
      <c r="B148" s="185"/>
      <c r="C148" s="186"/>
      <c r="D148" s="187" t="s">
        <v>171</v>
      </c>
      <c r="E148" s="188" t="s">
        <v>1</v>
      </c>
      <c r="F148" s="189" t="s">
        <v>351</v>
      </c>
      <c r="G148" s="186"/>
      <c r="H148" s="188" t="s">
        <v>1</v>
      </c>
      <c r="I148" s="190"/>
      <c r="J148" s="186"/>
      <c r="K148" s="186"/>
      <c r="L148" s="191"/>
      <c r="M148" s="192"/>
      <c r="N148" s="193"/>
      <c r="O148" s="193"/>
      <c r="P148" s="193"/>
      <c r="Q148" s="193"/>
      <c r="R148" s="193"/>
      <c r="S148" s="193"/>
      <c r="T148" s="194"/>
      <c r="AT148" s="195" t="s">
        <v>171</v>
      </c>
      <c r="AU148" s="195" t="s">
        <v>76</v>
      </c>
      <c r="AV148" s="11" t="s">
        <v>74</v>
      </c>
      <c r="AW148" s="11" t="s">
        <v>30</v>
      </c>
      <c r="AX148" s="11" t="s">
        <v>67</v>
      </c>
      <c r="AY148" s="195" t="s">
        <v>119</v>
      </c>
    </row>
    <row r="149" spans="2:65" s="12" customFormat="1" ht="11.25">
      <c r="B149" s="196"/>
      <c r="C149" s="197"/>
      <c r="D149" s="187" t="s">
        <v>171</v>
      </c>
      <c r="E149" s="198" t="s">
        <v>1</v>
      </c>
      <c r="F149" s="199" t="s">
        <v>76</v>
      </c>
      <c r="G149" s="197"/>
      <c r="H149" s="200">
        <v>2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171</v>
      </c>
      <c r="AU149" s="206" t="s">
        <v>76</v>
      </c>
      <c r="AV149" s="12" t="s">
        <v>76</v>
      </c>
      <c r="AW149" s="12" t="s">
        <v>30</v>
      </c>
      <c r="AX149" s="12" t="s">
        <v>67</v>
      </c>
      <c r="AY149" s="206" t="s">
        <v>119</v>
      </c>
    </row>
    <row r="150" spans="2:65" s="13" customFormat="1" ht="11.25">
      <c r="B150" s="217"/>
      <c r="C150" s="218"/>
      <c r="D150" s="187" t="s">
        <v>171</v>
      </c>
      <c r="E150" s="219" t="s">
        <v>1</v>
      </c>
      <c r="F150" s="220" t="s">
        <v>201</v>
      </c>
      <c r="G150" s="218"/>
      <c r="H150" s="221">
        <v>3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171</v>
      </c>
      <c r="AU150" s="227" t="s">
        <v>76</v>
      </c>
      <c r="AV150" s="13" t="s">
        <v>126</v>
      </c>
      <c r="AW150" s="13" t="s">
        <v>30</v>
      </c>
      <c r="AX150" s="13" t="s">
        <v>74</v>
      </c>
      <c r="AY150" s="227" t="s">
        <v>119</v>
      </c>
    </row>
    <row r="151" spans="2:65" s="1" customFormat="1" ht="16.5" customHeight="1">
      <c r="B151" s="32"/>
      <c r="C151" s="207" t="s">
        <v>8</v>
      </c>
      <c r="D151" s="207" t="s">
        <v>180</v>
      </c>
      <c r="E151" s="208" t="s">
        <v>352</v>
      </c>
      <c r="F151" s="209" t="s">
        <v>353</v>
      </c>
      <c r="G151" s="210" t="s">
        <v>124</v>
      </c>
      <c r="H151" s="211">
        <v>1</v>
      </c>
      <c r="I151" s="212"/>
      <c r="J151" s="213">
        <f>ROUND(I151*H151,2)</f>
        <v>0</v>
      </c>
      <c r="K151" s="209" t="s">
        <v>125</v>
      </c>
      <c r="L151" s="214"/>
      <c r="M151" s="215" t="s">
        <v>1</v>
      </c>
      <c r="N151" s="216" t="s">
        <v>38</v>
      </c>
      <c r="O151" s="58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AR151" s="15" t="s">
        <v>135</v>
      </c>
      <c r="AT151" s="15" t="s">
        <v>180</v>
      </c>
      <c r="AU151" s="15" t="s">
        <v>76</v>
      </c>
      <c r="AY151" s="15" t="s">
        <v>119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74</v>
      </c>
      <c r="BK151" s="184">
        <f>ROUND(I151*H151,2)</f>
        <v>0</v>
      </c>
      <c r="BL151" s="15" t="s">
        <v>126</v>
      </c>
      <c r="BM151" s="15" t="s">
        <v>179</v>
      </c>
    </row>
    <row r="152" spans="2:65" s="11" customFormat="1" ht="11.25">
      <c r="B152" s="185"/>
      <c r="C152" s="186"/>
      <c r="D152" s="187" t="s">
        <v>171</v>
      </c>
      <c r="E152" s="188" t="s">
        <v>1</v>
      </c>
      <c r="F152" s="189" t="s">
        <v>354</v>
      </c>
      <c r="G152" s="186"/>
      <c r="H152" s="188" t="s">
        <v>1</v>
      </c>
      <c r="I152" s="190"/>
      <c r="J152" s="186"/>
      <c r="K152" s="186"/>
      <c r="L152" s="191"/>
      <c r="M152" s="192"/>
      <c r="N152" s="193"/>
      <c r="O152" s="193"/>
      <c r="P152" s="193"/>
      <c r="Q152" s="193"/>
      <c r="R152" s="193"/>
      <c r="S152" s="193"/>
      <c r="T152" s="194"/>
      <c r="AT152" s="195" t="s">
        <v>171</v>
      </c>
      <c r="AU152" s="195" t="s">
        <v>76</v>
      </c>
      <c r="AV152" s="11" t="s">
        <v>74</v>
      </c>
      <c r="AW152" s="11" t="s">
        <v>30</v>
      </c>
      <c r="AX152" s="11" t="s">
        <v>67</v>
      </c>
      <c r="AY152" s="195" t="s">
        <v>119</v>
      </c>
    </row>
    <row r="153" spans="2:65" s="12" customFormat="1" ht="11.25">
      <c r="B153" s="196"/>
      <c r="C153" s="197"/>
      <c r="D153" s="187" t="s">
        <v>171</v>
      </c>
      <c r="E153" s="198" t="s">
        <v>1</v>
      </c>
      <c r="F153" s="199" t="s">
        <v>74</v>
      </c>
      <c r="G153" s="197"/>
      <c r="H153" s="200">
        <v>1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171</v>
      </c>
      <c r="AU153" s="206" t="s">
        <v>76</v>
      </c>
      <c r="AV153" s="12" t="s">
        <v>76</v>
      </c>
      <c r="AW153" s="12" t="s">
        <v>30</v>
      </c>
      <c r="AX153" s="12" t="s">
        <v>67</v>
      </c>
      <c r="AY153" s="206" t="s">
        <v>119</v>
      </c>
    </row>
    <row r="154" spans="2:65" s="13" customFormat="1" ht="11.25">
      <c r="B154" s="217"/>
      <c r="C154" s="218"/>
      <c r="D154" s="187" t="s">
        <v>171</v>
      </c>
      <c r="E154" s="219" t="s">
        <v>1</v>
      </c>
      <c r="F154" s="220" t="s">
        <v>201</v>
      </c>
      <c r="G154" s="218"/>
      <c r="H154" s="221">
        <v>1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171</v>
      </c>
      <c r="AU154" s="227" t="s">
        <v>76</v>
      </c>
      <c r="AV154" s="13" t="s">
        <v>126</v>
      </c>
      <c r="AW154" s="13" t="s">
        <v>30</v>
      </c>
      <c r="AX154" s="13" t="s">
        <v>74</v>
      </c>
      <c r="AY154" s="227" t="s">
        <v>119</v>
      </c>
    </row>
    <row r="155" spans="2:65" s="1" customFormat="1" ht="16.5" customHeight="1">
      <c r="B155" s="32"/>
      <c r="C155" s="207" t="s">
        <v>151</v>
      </c>
      <c r="D155" s="207" t="s">
        <v>180</v>
      </c>
      <c r="E155" s="208" t="s">
        <v>355</v>
      </c>
      <c r="F155" s="209" t="s">
        <v>356</v>
      </c>
      <c r="G155" s="210" t="s">
        <v>124</v>
      </c>
      <c r="H155" s="211">
        <v>2</v>
      </c>
      <c r="I155" s="212"/>
      <c r="J155" s="213">
        <f>ROUND(I155*H155,2)</f>
        <v>0</v>
      </c>
      <c r="K155" s="209" t="s">
        <v>125</v>
      </c>
      <c r="L155" s="214"/>
      <c r="M155" s="215" t="s">
        <v>1</v>
      </c>
      <c r="N155" s="216" t="s">
        <v>38</v>
      </c>
      <c r="O155" s="58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AR155" s="15" t="s">
        <v>135</v>
      </c>
      <c r="AT155" s="15" t="s">
        <v>180</v>
      </c>
      <c r="AU155" s="15" t="s">
        <v>76</v>
      </c>
      <c r="AY155" s="15" t="s">
        <v>119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5" t="s">
        <v>74</v>
      </c>
      <c r="BK155" s="184">
        <f>ROUND(I155*H155,2)</f>
        <v>0</v>
      </c>
      <c r="BL155" s="15" t="s">
        <v>126</v>
      </c>
      <c r="BM155" s="15" t="s">
        <v>183</v>
      </c>
    </row>
    <row r="156" spans="2:65" s="1" customFormat="1" ht="16.5" customHeight="1">
      <c r="B156" s="32"/>
      <c r="C156" s="173" t="s">
        <v>179</v>
      </c>
      <c r="D156" s="173" t="s">
        <v>121</v>
      </c>
      <c r="E156" s="174" t="s">
        <v>357</v>
      </c>
      <c r="F156" s="175" t="s">
        <v>358</v>
      </c>
      <c r="G156" s="176" t="s">
        <v>124</v>
      </c>
      <c r="H156" s="177">
        <v>1</v>
      </c>
      <c r="I156" s="178"/>
      <c r="J156" s="179">
        <f>ROUND(I156*H156,2)</f>
        <v>0</v>
      </c>
      <c r="K156" s="175" t="s">
        <v>125</v>
      </c>
      <c r="L156" s="36"/>
      <c r="M156" s="180" t="s">
        <v>1</v>
      </c>
      <c r="N156" s="181" t="s">
        <v>38</v>
      </c>
      <c r="O156" s="58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AR156" s="15" t="s">
        <v>126</v>
      </c>
      <c r="AT156" s="15" t="s">
        <v>121</v>
      </c>
      <c r="AU156" s="15" t="s">
        <v>76</v>
      </c>
      <c r="AY156" s="15" t="s">
        <v>119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5" t="s">
        <v>74</v>
      </c>
      <c r="BK156" s="184">
        <f>ROUND(I156*H156,2)</f>
        <v>0</v>
      </c>
      <c r="BL156" s="15" t="s">
        <v>126</v>
      </c>
      <c r="BM156" s="15" t="s">
        <v>240</v>
      </c>
    </row>
    <row r="157" spans="2:65" s="11" customFormat="1" ht="11.25">
      <c r="B157" s="185"/>
      <c r="C157" s="186"/>
      <c r="D157" s="187" t="s">
        <v>171</v>
      </c>
      <c r="E157" s="188" t="s">
        <v>1</v>
      </c>
      <c r="F157" s="189" t="s">
        <v>359</v>
      </c>
      <c r="G157" s="186"/>
      <c r="H157" s="188" t="s">
        <v>1</v>
      </c>
      <c r="I157" s="190"/>
      <c r="J157" s="186"/>
      <c r="K157" s="186"/>
      <c r="L157" s="191"/>
      <c r="M157" s="192"/>
      <c r="N157" s="193"/>
      <c r="O157" s="193"/>
      <c r="P157" s="193"/>
      <c r="Q157" s="193"/>
      <c r="R157" s="193"/>
      <c r="S157" s="193"/>
      <c r="T157" s="194"/>
      <c r="AT157" s="195" t="s">
        <v>171</v>
      </c>
      <c r="AU157" s="195" t="s">
        <v>76</v>
      </c>
      <c r="AV157" s="11" t="s">
        <v>74</v>
      </c>
      <c r="AW157" s="11" t="s">
        <v>30</v>
      </c>
      <c r="AX157" s="11" t="s">
        <v>67</v>
      </c>
      <c r="AY157" s="195" t="s">
        <v>119</v>
      </c>
    </row>
    <row r="158" spans="2:65" s="11" customFormat="1" ht="11.25">
      <c r="B158" s="185"/>
      <c r="C158" s="186"/>
      <c r="D158" s="187" t="s">
        <v>171</v>
      </c>
      <c r="E158" s="188" t="s">
        <v>1</v>
      </c>
      <c r="F158" s="189" t="s">
        <v>360</v>
      </c>
      <c r="G158" s="186"/>
      <c r="H158" s="188" t="s">
        <v>1</v>
      </c>
      <c r="I158" s="190"/>
      <c r="J158" s="186"/>
      <c r="K158" s="186"/>
      <c r="L158" s="191"/>
      <c r="M158" s="192"/>
      <c r="N158" s="193"/>
      <c r="O158" s="193"/>
      <c r="P158" s="193"/>
      <c r="Q158" s="193"/>
      <c r="R158" s="193"/>
      <c r="S158" s="193"/>
      <c r="T158" s="194"/>
      <c r="AT158" s="195" t="s">
        <v>171</v>
      </c>
      <c r="AU158" s="195" t="s">
        <v>76</v>
      </c>
      <c r="AV158" s="11" t="s">
        <v>74</v>
      </c>
      <c r="AW158" s="11" t="s">
        <v>30</v>
      </c>
      <c r="AX158" s="11" t="s">
        <v>67</v>
      </c>
      <c r="AY158" s="195" t="s">
        <v>119</v>
      </c>
    </row>
    <row r="159" spans="2:65" s="12" customFormat="1" ht="11.25">
      <c r="B159" s="196"/>
      <c r="C159" s="197"/>
      <c r="D159" s="187" t="s">
        <v>171</v>
      </c>
      <c r="E159" s="198" t="s">
        <v>1</v>
      </c>
      <c r="F159" s="199" t="s">
        <v>74</v>
      </c>
      <c r="G159" s="197"/>
      <c r="H159" s="200">
        <v>1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171</v>
      </c>
      <c r="AU159" s="206" t="s">
        <v>76</v>
      </c>
      <c r="AV159" s="12" t="s">
        <v>76</v>
      </c>
      <c r="AW159" s="12" t="s">
        <v>30</v>
      </c>
      <c r="AX159" s="12" t="s">
        <v>74</v>
      </c>
      <c r="AY159" s="206" t="s">
        <v>119</v>
      </c>
    </row>
    <row r="160" spans="2:65" s="1" customFormat="1" ht="16.5" customHeight="1">
      <c r="B160" s="32"/>
      <c r="C160" s="207" t="s">
        <v>183</v>
      </c>
      <c r="D160" s="207" t="s">
        <v>180</v>
      </c>
      <c r="E160" s="208" t="s">
        <v>361</v>
      </c>
      <c r="F160" s="209" t="s">
        <v>362</v>
      </c>
      <c r="G160" s="210" t="s">
        <v>124</v>
      </c>
      <c r="H160" s="211">
        <v>1</v>
      </c>
      <c r="I160" s="212"/>
      <c r="J160" s="213">
        <f>ROUND(I160*H160,2)</f>
        <v>0</v>
      </c>
      <c r="K160" s="209" t="s">
        <v>125</v>
      </c>
      <c r="L160" s="214"/>
      <c r="M160" s="215" t="s">
        <v>1</v>
      </c>
      <c r="N160" s="216" t="s">
        <v>38</v>
      </c>
      <c r="O160" s="58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AR160" s="15" t="s">
        <v>135</v>
      </c>
      <c r="AT160" s="15" t="s">
        <v>180</v>
      </c>
      <c r="AU160" s="15" t="s">
        <v>76</v>
      </c>
      <c r="AY160" s="15" t="s">
        <v>119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5" t="s">
        <v>74</v>
      </c>
      <c r="BK160" s="184">
        <f>ROUND(I160*H160,2)</f>
        <v>0</v>
      </c>
      <c r="BL160" s="15" t="s">
        <v>126</v>
      </c>
      <c r="BM160" s="15" t="s">
        <v>249</v>
      </c>
    </row>
    <row r="161" spans="2:65" s="1" customFormat="1" ht="16.5" customHeight="1">
      <c r="B161" s="32"/>
      <c r="C161" s="173" t="s">
        <v>250</v>
      </c>
      <c r="D161" s="173" t="s">
        <v>121</v>
      </c>
      <c r="E161" s="174" t="s">
        <v>363</v>
      </c>
      <c r="F161" s="175" t="s">
        <v>364</v>
      </c>
      <c r="G161" s="176" t="s">
        <v>124</v>
      </c>
      <c r="H161" s="177">
        <v>1</v>
      </c>
      <c r="I161" s="178"/>
      <c r="J161" s="179">
        <f>ROUND(I161*H161,2)</f>
        <v>0</v>
      </c>
      <c r="K161" s="175" t="s">
        <v>125</v>
      </c>
      <c r="L161" s="36"/>
      <c r="M161" s="180" t="s">
        <v>1</v>
      </c>
      <c r="N161" s="181" t="s">
        <v>38</v>
      </c>
      <c r="O161" s="58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AR161" s="15" t="s">
        <v>126</v>
      </c>
      <c r="AT161" s="15" t="s">
        <v>121</v>
      </c>
      <c r="AU161" s="15" t="s">
        <v>76</v>
      </c>
      <c r="AY161" s="15" t="s">
        <v>119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5" t="s">
        <v>74</v>
      </c>
      <c r="BK161" s="184">
        <f>ROUND(I161*H161,2)</f>
        <v>0</v>
      </c>
      <c r="BL161" s="15" t="s">
        <v>126</v>
      </c>
      <c r="BM161" s="15" t="s">
        <v>253</v>
      </c>
    </row>
    <row r="162" spans="2:65" s="11" customFormat="1" ht="11.25">
      <c r="B162" s="185"/>
      <c r="C162" s="186"/>
      <c r="D162" s="187" t="s">
        <v>171</v>
      </c>
      <c r="E162" s="188" t="s">
        <v>1</v>
      </c>
      <c r="F162" s="189" t="s">
        <v>365</v>
      </c>
      <c r="G162" s="186"/>
      <c r="H162" s="188" t="s">
        <v>1</v>
      </c>
      <c r="I162" s="190"/>
      <c r="J162" s="186"/>
      <c r="K162" s="186"/>
      <c r="L162" s="191"/>
      <c r="M162" s="192"/>
      <c r="N162" s="193"/>
      <c r="O162" s="193"/>
      <c r="P162" s="193"/>
      <c r="Q162" s="193"/>
      <c r="R162" s="193"/>
      <c r="S162" s="193"/>
      <c r="T162" s="194"/>
      <c r="AT162" s="195" t="s">
        <v>171</v>
      </c>
      <c r="AU162" s="195" t="s">
        <v>76</v>
      </c>
      <c r="AV162" s="11" t="s">
        <v>74</v>
      </c>
      <c r="AW162" s="11" t="s">
        <v>30</v>
      </c>
      <c r="AX162" s="11" t="s">
        <v>67</v>
      </c>
      <c r="AY162" s="195" t="s">
        <v>119</v>
      </c>
    </row>
    <row r="163" spans="2:65" s="11" customFormat="1" ht="11.25">
      <c r="B163" s="185"/>
      <c r="C163" s="186"/>
      <c r="D163" s="187" t="s">
        <v>171</v>
      </c>
      <c r="E163" s="188" t="s">
        <v>1</v>
      </c>
      <c r="F163" s="189" t="s">
        <v>366</v>
      </c>
      <c r="G163" s="186"/>
      <c r="H163" s="188" t="s">
        <v>1</v>
      </c>
      <c r="I163" s="190"/>
      <c r="J163" s="186"/>
      <c r="K163" s="186"/>
      <c r="L163" s="191"/>
      <c r="M163" s="192"/>
      <c r="N163" s="193"/>
      <c r="O163" s="193"/>
      <c r="P163" s="193"/>
      <c r="Q163" s="193"/>
      <c r="R163" s="193"/>
      <c r="S163" s="193"/>
      <c r="T163" s="194"/>
      <c r="AT163" s="195" t="s">
        <v>171</v>
      </c>
      <c r="AU163" s="195" t="s">
        <v>76</v>
      </c>
      <c r="AV163" s="11" t="s">
        <v>74</v>
      </c>
      <c r="AW163" s="11" t="s">
        <v>30</v>
      </c>
      <c r="AX163" s="11" t="s">
        <v>67</v>
      </c>
      <c r="AY163" s="195" t="s">
        <v>119</v>
      </c>
    </row>
    <row r="164" spans="2:65" s="12" customFormat="1" ht="11.25">
      <c r="B164" s="196"/>
      <c r="C164" s="197"/>
      <c r="D164" s="187" t="s">
        <v>171</v>
      </c>
      <c r="E164" s="198" t="s">
        <v>1</v>
      </c>
      <c r="F164" s="199" t="s">
        <v>74</v>
      </c>
      <c r="G164" s="197"/>
      <c r="H164" s="200">
        <v>1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171</v>
      </c>
      <c r="AU164" s="206" t="s">
        <v>76</v>
      </c>
      <c r="AV164" s="12" t="s">
        <v>76</v>
      </c>
      <c r="AW164" s="12" t="s">
        <v>30</v>
      </c>
      <c r="AX164" s="12" t="s">
        <v>67</v>
      </c>
      <c r="AY164" s="206" t="s">
        <v>119</v>
      </c>
    </row>
    <row r="165" spans="2:65" s="13" customFormat="1" ht="11.25">
      <c r="B165" s="217"/>
      <c r="C165" s="218"/>
      <c r="D165" s="187" t="s">
        <v>171</v>
      </c>
      <c r="E165" s="219" t="s">
        <v>1</v>
      </c>
      <c r="F165" s="220" t="s">
        <v>201</v>
      </c>
      <c r="G165" s="218"/>
      <c r="H165" s="221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171</v>
      </c>
      <c r="AU165" s="227" t="s">
        <v>76</v>
      </c>
      <c r="AV165" s="13" t="s">
        <v>126</v>
      </c>
      <c r="AW165" s="13" t="s">
        <v>30</v>
      </c>
      <c r="AX165" s="13" t="s">
        <v>74</v>
      </c>
      <c r="AY165" s="227" t="s">
        <v>119</v>
      </c>
    </row>
    <row r="166" spans="2:65" s="1" customFormat="1" ht="16.5" customHeight="1">
      <c r="B166" s="32"/>
      <c r="C166" s="207" t="s">
        <v>187</v>
      </c>
      <c r="D166" s="207" t="s">
        <v>180</v>
      </c>
      <c r="E166" s="208" t="s">
        <v>367</v>
      </c>
      <c r="F166" s="209" t="s">
        <v>368</v>
      </c>
      <c r="G166" s="210" t="s">
        <v>124</v>
      </c>
      <c r="H166" s="211">
        <v>1</v>
      </c>
      <c r="I166" s="212"/>
      <c r="J166" s="213">
        <f>ROUND(I166*H166,2)</f>
        <v>0</v>
      </c>
      <c r="K166" s="209" t="s">
        <v>125</v>
      </c>
      <c r="L166" s="214"/>
      <c r="M166" s="215" t="s">
        <v>1</v>
      </c>
      <c r="N166" s="216" t="s">
        <v>38</v>
      </c>
      <c r="O166" s="58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AR166" s="15" t="s">
        <v>135</v>
      </c>
      <c r="AT166" s="15" t="s">
        <v>180</v>
      </c>
      <c r="AU166" s="15" t="s">
        <v>76</v>
      </c>
      <c r="AY166" s="15" t="s">
        <v>119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5" t="s">
        <v>74</v>
      </c>
      <c r="BK166" s="184">
        <f>ROUND(I166*H166,2)</f>
        <v>0</v>
      </c>
      <c r="BL166" s="15" t="s">
        <v>126</v>
      </c>
      <c r="BM166" s="15" t="s">
        <v>256</v>
      </c>
    </row>
    <row r="167" spans="2:65" s="1" customFormat="1" ht="16.5" customHeight="1">
      <c r="B167" s="32"/>
      <c r="C167" s="173" t="s">
        <v>257</v>
      </c>
      <c r="D167" s="173" t="s">
        <v>121</v>
      </c>
      <c r="E167" s="174" t="s">
        <v>369</v>
      </c>
      <c r="F167" s="175" t="s">
        <v>370</v>
      </c>
      <c r="G167" s="176" t="s">
        <v>124</v>
      </c>
      <c r="H167" s="177">
        <v>1</v>
      </c>
      <c r="I167" s="178"/>
      <c r="J167" s="179">
        <f>ROUND(I167*H167,2)</f>
        <v>0</v>
      </c>
      <c r="K167" s="175" t="s">
        <v>125</v>
      </c>
      <c r="L167" s="36"/>
      <c r="M167" s="180" t="s">
        <v>1</v>
      </c>
      <c r="N167" s="181" t="s">
        <v>38</v>
      </c>
      <c r="O167" s="58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AR167" s="15" t="s">
        <v>126</v>
      </c>
      <c r="AT167" s="15" t="s">
        <v>121</v>
      </c>
      <c r="AU167" s="15" t="s">
        <v>76</v>
      </c>
      <c r="AY167" s="15" t="s">
        <v>119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5" t="s">
        <v>74</v>
      </c>
      <c r="BK167" s="184">
        <f>ROUND(I167*H167,2)</f>
        <v>0</v>
      </c>
      <c r="BL167" s="15" t="s">
        <v>126</v>
      </c>
      <c r="BM167" s="15" t="s">
        <v>260</v>
      </c>
    </row>
    <row r="168" spans="2:65" s="11" customFormat="1" ht="11.25">
      <c r="B168" s="185"/>
      <c r="C168" s="186"/>
      <c r="D168" s="187" t="s">
        <v>171</v>
      </c>
      <c r="E168" s="188" t="s">
        <v>1</v>
      </c>
      <c r="F168" s="189" t="s">
        <v>371</v>
      </c>
      <c r="G168" s="186"/>
      <c r="H168" s="188" t="s">
        <v>1</v>
      </c>
      <c r="I168" s="190"/>
      <c r="J168" s="186"/>
      <c r="K168" s="186"/>
      <c r="L168" s="191"/>
      <c r="M168" s="192"/>
      <c r="N168" s="193"/>
      <c r="O168" s="193"/>
      <c r="P168" s="193"/>
      <c r="Q168" s="193"/>
      <c r="R168" s="193"/>
      <c r="S168" s="193"/>
      <c r="T168" s="194"/>
      <c r="AT168" s="195" t="s">
        <v>171</v>
      </c>
      <c r="AU168" s="195" t="s">
        <v>76</v>
      </c>
      <c r="AV168" s="11" t="s">
        <v>74</v>
      </c>
      <c r="AW168" s="11" t="s">
        <v>30</v>
      </c>
      <c r="AX168" s="11" t="s">
        <v>67</v>
      </c>
      <c r="AY168" s="195" t="s">
        <v>119</v>
      </c>
    </row>
    <row r="169" spans="2:65" s="12" customFormat="1" ht="11.25">
      <c r="B169" s="196"/>
      <c r="C169" s="197"/>
      <c r="D169" s="187" t="s">
        <v>171</v>
      </c>
      <c r="E169" s="198" t="s">
        <v>1</v>
      </c>
      <c r="F169" s="199" t="s">
        <v>74</v>
      </c>
      <c r="G169" s="197"/>
      <c r="H169" s="200">
        <v>1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171</v>
      </c>
      <c r="AU169" s="206" t="s">
        <v>76</v>
      </c>
      <c r="AV169" s="12" t="s">
        <v>76</v>
      </c>
      <c r="AW169" s="12" t="s">
        <v>30</v>
      </c>
      <c r="AX169" s="12" t="s">
        <v>67</v>
      </c>
      <c r="AY169" s="206" t="s">
        <v>119</v>
      </c>
    </row>
    <row r="170" spans="2:65" s="13" customFormat="1" ht="11.25">
      <c r="B170" s="217"/>
      <c r="C170" s="218"/>
      <c r="D170" s="187" t="s">
        <v>171</v>
      </c>
      <c r="E170" s="219" t="s">
        <v>1</v>
      </c>
      <c r="F170" s="220" t="s">
        <v>201</v>
      </c>
      <c r="G170" s="218"/>
      <c r="H170" s="221">
        <v>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171</v>
      </c>
      <c r="AU170" s="227" t="s">
        <v>76</v>
      </c>
      <c r="AV170" s="13" t="s">
        <v>126</v>
      </c>
      <c r="AW170" s="13" t="s">
        <v>30</v>
      </c>
      <c r="AX170" s="13" t="s">
        <v>74</v>
      </c>
      <c r="AY170" s="227" t="s">
        <v>119</v>
      </c>
    </row>
    <row r="171" spans="2:65" s="1" customFormat="1" ht="16.5" customHeight="1">
      <c r="B171" s="32"/>
      <c r="C171" s="173" t="s">
        <v>191</v>
      </c>
      <c r="D171" s="173" t="s">
        <v>121</v>
      </c>
      <c r="E171" s="174" t="s">
        <v>372</v>
      </c>
      <c r="F171" s="175" t="s">
        <v>373</v>
      </c>
      <c r="G171" s="176" t="s">
        <v>124</v>
      </c>
      <c r="H171" s="177">
        <v>2</v>
      </c>
      <c r="I171" s="178"/>
      <c r="J171" s="179">
        <f>ROUND(I171*H171,2)</f>
        <v>0</v>
      </c>
      <c r="K171" s="175" t="s">
        <v>125</v>
      </c>
      <c r="L171" s="36"/>
      <c r="M171" s="180" t="s">
        <v>1</v>
      </c>
      <c r="N171" s="181" t="s">
        <v>38</v>
      </c>
      <c r="O171" s="58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AR171" s="15" t="s">
        <v>126</v>
      </c>
      <c r="AT171" s="15" t="s">
        <v>121</v>
      </c>
      <c r="AU171" s="15" t="s">
        <v>76</v>
      </c>
      <c r="AY171" s="15" t="s">
        <v>119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5" t="s">
        <v>74</v>
      </c>
      <c r="BK171" s="184">
        <f>ROUND(I171*H171,2)</f>
        <v>0</v>
      </c>
      <c r="BL171" s="15" t="s">
        <v>126</v>
      </c>
      <c r="BM171" s="15" t="s">
        <v>263</v>
      </c>
    </row>
    <row r="172" spans="2:65" s="11" customFormat="1" ht="11.25">
      <c r="B172" s="185"/>
      <c r="C172" s="186"/>
      <c r="D172" s="187" t="s">
        <v>171</v>
      </c>
      <c r="E172" s="188" t="s">
        <v>1</v>
      </c>
      <c r="F172" s="189" t="s">
        <v>374</v>
      </c>
      <c r="G172" s="186"/>
      <c r="H172" s="188" t="s">
        <v>1</v>
      </c>
      <c r="I172" s="190"/>
      <c r="J172" s="186"/>
      <c r="K172" s="186"/>
      <c r="L172" s="191"/>
      <c r="M172" s="192"/>
      <c r="N172" s="193"/>
      <c r="O172" s="193"/>
      <c r="P172" s="193"/>
      <c r="Q172" s="193"/>
      <c r="R172" s="193"/>
      <c r="S172" s="193"/>
      <c r="T172" s="194"/>
      <c r="AT172" s="195" t="s">
        <v>171</v>
      </c>
      <c r="AU172" s="195" t="s">
        <v>76</v>
      </c>
      <c r="AV172" s="11" t="s">
        <v>74</v>
      </c>
      <c r="AW172" s="11" t="s">
        <v>30</v>
      </c>
      <c r="AX172" s="11" t="s">
        <v>67</v>
      </c>
      <c r="AY172" s="195" t="s">
        <v>119</v>
      </c>
    </row>
    <row r="173" spans="2:65" s="12" customFormat="1" ht="11.25">
      <c r="B173" s="196"/>
      <c r="C173" s="197"/>
      <c r="D173" s="187" t="s">
        <v>171</v>
      </c>
      <c r="E173" s="198" t="s">
        <v>1</v>
      </c>
      <c r="F173" s="199" t="s">
        <v>76</v>
      </c>
      <c r="G173" s="197"/>
      <c r="H173" s="200">
        <v>2</v>
      </c>
      <c r="I173" s="201"/>
      <c r="J173" s="197"/>
      <c r="K173" s="197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171</v>
      </c>
      <c r="AU173" s="206" t="s">
        <v>76</v>
      </c>
      <c r="AV173" s="12" t="s">
        <v>76</v>
      </c>
      <c r="AW173" s="12" t="s">
        <v>30</v>
      </c>
      <c r="AX173" s="12" t="s">
        <v>67</v>
      </c>
      <c r="AY173" s="206" t="s">
        <v>119</v>
      </c>
    </row>
    <row r="174" spans="2:65" s="13" customFormat="1" ht="11.25">
      <c r="B174" s="217"/>
      <c r="C174" s="218"/>
      <c r="D174" s="187" t="s">
        <v>171</v>
      </c>
      <c r="E174" s="219" t="s">
        <v>1</v>
      </c>
      <c r="F174" s="220" t="s">
        <v>201</v>
      </c>
      <c r="G174" s="218"/>
      <c r="H174" s="221">
        <v>2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171</v>
      </c>
      <c r="AU174" s="227" t="s">
        <v>76</v>
      </c>
      <c r="AV174" s="13" t="s">
        <v>126</v>
      </c>
      <c r="AW174" s="13" t="s">
        <v>30</v>
      </c>
      <c r="AX174" s="13" t="s">
        <v>74</v>
      </c>
      <c r="AY174" s="227" t="s">
        <v>119</v>
      </c>
    </row>
    <row r="175" spans="2:65" s="1" customFormat="1" ht="16.5" customHeight="1">
      <c r="B175" s="32"/>
      <c r="C175" s="207" t="s">
        <v>264</v>
      </c>
      <c r="D175" s="207" t="s">
        <v>180</v>
      </c>
      <c r="E175" s="208" t="s">
        <v>375</v>
      </c>
      <c r="F175" s="209" t="s">
        <v>376</v>
      </c>
      <c r="G175" s="210" t="s">
        <v>124</v>
      </c>
      <c r="H175" s="211">
        <v>2</v>
      </c>
      <c r="I175" s="212"/>
      <c r="J175" s="213">
        <f>ROUND(I175*H175,2)</f>
        <v>0</v>
      </c>
      <c r="K175" s="209" t="s">
        <v>1</v>
      </c>
      <c r="L175" s="214"/>
      <c r="M175" s="215" t="s">
        <v>1</v>
      </c>
      <c r="N175" s="216" t="s">
        <v>38</v>
      </c>
      <c r="O175" s="58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AR175" s="15" t="s">
        <v>135</v>
      </c>
      <c r="AT175" s="15" t="s">
        <v>180</v>
      </c>
      <c r="AU175" s="15" t="s">
        <v>76</v>
      </c>
      <c r="AY175" s="15" t="s">
        <v>119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5" t="s">
        <v>74</v>
      </c>
      <c r="BK175" s="184">
        <f>ROUND(I175*H175,2)</f>
        <v>0</v>
      </c>
      <c r="BL175" s="15" t="s">
        <v>126</v>
      </c>
      <c r="BM175" s="15" t="s">
        <v>267</v>
      </c>
    </row>
    <row r="176" spans="2:65" s="1" customFormat="1" ht="16.5" customHeight="1">
      <c r="B176" s="32"/>
      <c r="C176" s="173" t="s">
        <v>197</v>
      </c>
      <c r="D176" s="173" t="s">
        <v>121</v>
      </c>
      <c r="E176" s="174" t="s">
        <v>377</v>
      </c>
      <c r="F176" s="175" t="s">
        <v>378</v>
      </c>
      <c r="G176" s="176" t="s">
        <v>124</v>
      </c>
      <c r="H176" s="177">
        <v>1</v>
      </c>
      <c r="I176" s="178"/>
      <c r="J176" s="179">
        <f>ROUND(I176*H176,2)</f>
        <v>0</v>
      </c>
      <c r="K176" s="175" t="s">
        <v>125</v>
      </c>
      <c r="L176" s="36"/>
      <c r="M176" s="180" t="s">
        <v>1</v>
      </c>
      <c r="N176" s="181" t="s">
        <v>38</v>
      </c>
      <c r="O176" s="58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AR176" s="15" t="s">
        <v>126</v>
      </c>
      <c r="AT176" s="15" t="s">
        <v>121</v>
      </c>
      <c r="AU176" s="15" t="s">
        <v>76</v>
      </c>
      <c r="AY176" s="15" t="s">
        <v>119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5" t="s">
        <v>74</v>
      </c>
      <c r="BK176" s="184">
        <f>ROUND(I176*H176,2)</f>
        <v>0</v>
      </c>
      <c r="BL176" s="15" t="s">
        <v>126</v>
      </c>
      <c r="BM176" s="15" t="s">
        <v>271</v>
      </c>
    </row>
    <row r="177" spans="2:65" s="11" customFormat="1" ht="11.25">
      <c r="B177" s="185"/>
      <c r="C177" s="186"/>
      <c r="D177" s="187" t="s">
        <v>171</v>
      </c>
      <c r="E177" s="188" t="s">
        <v>1</v>
      </c>
      <c r="F177" s="189" t="s">
        <v>379</v>
      </c>
      <c r="G177" s="186"/>
      <c r="H177" s="188" t="s">
        <v>1</v>
      </c>
      <c r="I177" s="190"/>
      <c r="J177" s="186"/>
      <c r="K177" s="186"/>
      <c r="L177" s="191"/>
      <c r="M177" s="192"/>
      <c r="N177" s="193"/>
      <c r="O177" s="193"/>
      <c r="P177" s="193"/>
      <c r="Q177" s="193"/>
      <c r="R177" s="193"/>
      <c r="S177" s="193"/>
      <c r="T177" s="194"/>
      <c r="AT177" s="195" t="s">
        <v>171</v>
      </c>
      <c r="AU177" s="195" t="s">
        <v>76</v>
      </c>
      <c r="AV177" s="11" t="s">
        <v>74</v>
      </c>
      <c r="AW177" s="11" t="s">
        <v>30</v>
      </c>
      <c r="AX177" s="11" t="s">
        <v>67</v>
      </c>
      <c r="AY177" s="195" t="s">
        <v>119</v>
      </c>
    </row>
    <row r="178" spans="2:65" s="11" customFormat="1" ht="11.25">
      <c r="B178" s="185"/>
      <c r="C178" s="186"/>
      <c r="D178" s="187" t="s">
        <v>171</v>
      </c>
      <c r="E178" s="188" t="s">
        <v>1</v>
      </c>
      <c r="F178" s="189" t="s">
        <v>380</v>
      </c>
      <c r="G178" s="186"/>
      <c r="H178" s="188" t="s">
        <v>1</v>
      </c>
      <c r="I178" s="190"/>
      <c r="J178" s="186"/>
      <c r="K178" s="186"/>
      <c r="L178" s="191"/>
      <c r="M178" s="192"/>
      <c r="N178" s="193"/>
      <c r="O178" s="193"/>
      <c r="P178" s="193"/>
      <c r="Q178" s="193"/>
      <c r="R178" s="193"/>
      <c r="S178" s="193"/>
      <c r="T178" s="194"/>
      <c r="AT178" s="195" t="s">
        <v>171</v>
      </c>
      <c r="AU178" s="195" t="s">
        <v>76</v>
      </c>
      <c r="AV178" s="11" t="s">
        <v>74</v>
      </c>
      <c r="AW178" s="11" t="s">
        <v>30</v>
      </c>
      <c r="AX178" s="11" t="s">
        <v>67</v>
      </c>
      <c r="AY178" s="195" t="s">
        <v>119</v>
      </c>
    </row>
    <row r="179" spans="2:65" s="12" customFormat="1" ht="11.25">
      <c r="B179" s="196"/>
      <c r="C179" s="197"/>
      <c r="D179" s="187" t="s">
        <v>171</v>
      </c>
      <c r="E179" s="198" t="s">
        <v>1</v>
      </c>
      <c r="F179" s="199" t="s">
        <v>74</v>
      </c>
      <c r="G179" s="197"/>
      <c r="H179" s="200">
        <v>1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171</v>
      </c>
      <c r="AU179" s="206" t="s">
        <v>76</v>
      </c>
      <c r="AV179" s="12" t="s">
        <v>76</v>
      </c>
      <c r="AW179" s="12" t="s">
        <v>30</v>
      </c>
      <c r="AX179" s="12" t="s">
        <v>67</v>
      </c>
      <c r="AY179" s="206" t="s">
        <v>119</v>
      </c>
    </row>
    <row r="180" spans="2:65" s="13" customFormat="1" ht="11.25">
      <c r="B180" s="217"/>
      <c r="C180" s="218"/>
      <c r="D180" s="187" t="s">
        <v>171</v>
      </c>
      <c r="E180" s="219" t="s">
        <v>1</v>
      </c>
      <c r="F180" s="220" t="s">
        <v>201</v>
      </c>
      <c r="G180" s="218"/>
      <c r="H180" s="221">
        <v>1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171</v>
      </c>
      <c r="AU180" s="227" t="s">
        <v>76</v>
      </c>
      <c r="AV180" s="13" t="s">
        <v>126</v>
      </c>
      <c r="AW180" s="13" t="s">
        <v>30</v>
      </c>
      <c r="AX180" s="13" t="s">
        <v>74</v>
      </c>
      <c r="AY180" s="227" t="s">
        <v>119</v>
      </c>
    </row>
    <row r="181" spans="2:65" s="1" customFormat="1" ht="16.5" customHeight="1">
      <c r="B181" s="32"/>
      <c r="C181" s="207" t="s">
        <v>272</v>
      </c>
      <c r="D181" s="207" t="s">
        <v>180</v>
      </c>
      <c r="E181" s="208" t="s">
        <v>381</v>
      </c>
      <c r="F181" s="209" t="s">
        <v>382</v>
      </c>
      <c r="G181" s="210" t="s">
        <v>124</v>
      </c>
      <c r="H181" s="211">
        <v>1</v>
      </c>
      <c r="I181" s="212"/>
      <c r="J181" s="213">
        <f>ROUND(I181*H181,2)</f>
        <v>0</v>
      </c>
      <c r="K181" s="209" t="s">
        <v>125</v>
      </c>
      <c r="L181" s="214"/>
      <c r="M181" s="215" t="s">
        <v>1</v>
      </c>
      <c r="N181" s="216" t="s">
        <v>38</v>
      </c>
      <c r="O181" s="58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AR181" s="15" t="s">
        <v>135</v>
      </c>
      <c r="AT181" s="15" t="s">
        <v>180</v>
      </c>
      <c r="AU181" s="15" t="s">
        <v>76</v>
      </c>
      <c r="AY181" s="15" t="s">
        <v>119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5" t="s">
        <v>74</v>
      </c>
      <c r="BK181" s="184">
        <f>ROUND(I181*H181,2)</f>
        <v>0</v>
      </c>
      <c r="BL181" s="15" t="s">
        <v>126</v>
      </c>
      <c r="BM181" s="15" t="s">
        <v>275</v>
      </c>
    </row>
    <row r="182" spans="2:65" s="10" customFormat="1" ht="22.9" customHeight="1">
      <c r="B182" s="157"/>
      <c r="C182" s="158"/>
      <c r="D182" s="159" t="s">
        <v>66</v>
      </c>
      <c r="E182" s="171" t="s">
        <v>383</v>
      </c>
      <c r="F182" s="171" t="s">
        <v>384</v>
      </c>
      <c r="G182" s="158"/>
      <c r="H182" s="158"/>
      <c r="I182" s="161"/>
      <c r="J182" s="172">
        <f>BK182</f>
        <v>0</v>
      </c>
      <c r="K182" s="158"/>
      <c r="L182" s="163"/>
      <c r="M182" s="164"/>
      <c r="N182" s="165"/>
      <c r="O182" s="165"/>
      <c r="P182" s="166">
        <f>SUM(P183:P214)</f>
        <v>0</v>
      </c>
      <c r="Q182" s="165"/>
      <c r="R182" s="166">
        <f>SUM(R183:R214)</f>
        <v>1.2398900000000002</v>
      </c>
      <c r="S182" s="165"/>
      <c r="T182" s="167">
        <f>SUM(T183:T214)</f>
        <v>0</v>
      </c>
      <c r="AR182" s="168" t="s">
        <v>74</v>
      </c>
      <c r="AT182" s="169" t="s">
        <v>66</v>
      </c>
      <c r="AU182" s="169" t="s">
        <v>74</v>
      </c>
      <c r="AY182" s="168" t="s">
        <v>119</v>
      </c>
      <c r="BK182" s="170">
        <f>SUM(BK183:BK214)</f>
        <v>0</v>
      </c>
    </row>
    <row r="183" spans="2:65" s="1" customFormat="1" ht="16.5" customHeight="1">
      <c r="B183" s="32"/>
      <c r="C183" s="173" t="s">
        <v>204</v>
      </c>
      <c r="D183" s="173" t="s">
        <v>121</v>
      </c>
      <c r="E183" s="174" t="s">
        <v>385</v>
      </c>
      <c r="F183" s="175" t="s">
        <v>386</v>
      </c>
      <c r="G183" s="176" t="s">
        <v>270</v>
      </c>
      <c r="H183" s="177">
        <v>98.19</v>
      </c>
      <c r="I183" s="178"/>
      <c r="J183" s="179">
        <f>ROUND(I183*H183,2)</f>
        <v>0</v>
      </c>
      <c r="K183" s="175" t="s">
        <v>125</v>
      </c>
      <c r="L183" s="36"/>
      <c r="M183" s="180" t="s">
        <v>1</v>
      </c>
      <c r="N183" s="181" t="s">
        <v>38</v>
      </c>
      <c r="O183" s="58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AR183" s="15" t="s">
        <v>126</v>
      </c>
      <c r="AT183" s="15" t="s">
        <v>121</v>
      </c>
      <c r="AU183" s="15" t="s">
        <v>76</v>
      </c>
      <c r="AY183" s="15" t="s">
        <v>119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5" t="s">
        <v>74</v>
      </c>
      <c r="BK183" s="184">
        <f>ROUND(I183*H183,2)</f>
        <v>0</v>
      </c>
      <c r="BL183" s="15" t="s">
        <v>126</v>
      </c>
      <c r="BM183" s="15" t="s">
        <v>278</v>
      </c>
    </row>
    <row r="184" spans="2:65" s="11" customFormat="1" ht="11.25">
      <c r="B184" s="185"/>
      <c r="C184" s="186"/>
      <c r="D184" s="187" t="s">
        <v>171</v>
      </c>
      <c r="E184" s="188" t="s">
        <v>1</v>
      </c>
      <c r="F184" s="189" t="s">
        <v>387</v>
      </c>
      <c r="G184" s="186"/>
      <c r="H184" s="188" t="s">
        <v>1</v>
      </c>
      <c r="I184" s="190"/>
      <c r="J184" s="186"/>
      <c r="K184" s="186"/>
      <c r="L184" s="191"/>
      <c r="M184" s="192"/>
      <c r="N184" s="193"/>
      <c r="O184" s="193"/>
      <c r="P184" s="193"/>
      <c r="Q184" s="193"/>
      <c r="R184" s="193"/>
      <c r="S184" s="193"/>
      <c r="T184" s="194"/>
      <c r="AT184" s="195" t="s">
        <v>171</v>
      </c>
      <c r="AU184" s="195" t="s">
        <v>76</v>
      </c>
      <c r="AV184" s="11" t="s">
        <v>74</v>
      </c>
      <c r="AW184" s="11" t="s">
        <v>30</v>
      </c>
      <c r="AX184" s="11" t="s">
        <v>67</v>
      </c>
      <c r="AY184" s="195" t="s">
        <v>119</v>
      </c>
    </row>
    <row r="185" spans="2:65" s="12" customFormat="1" ht="11.25">
      <c r="B185" s="196"/>
      <c r="C185" s="197"/>
      <c r="D185" s="187" t="s">
        <v>171</v>
      </c>
      <c r="E185" s="198" t="s">
        <v>1</v>
      </c>
      <c r="F185" s="199" t="s">
        <v>388</v>
      </c>
      <c r="G185" s="197"/>
      <c r="H185" s="200">
        <v>98.19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171</v>
      </c>
      <c r="AU185" s="206" t="s">
        <v>76</v>
      </c>
      <c r="AV185" s="12" t="s">
        <v>76</v>
      </c>
      <c r="AW185" s="12" t="s">
        <v>30</v>
      </c>
      <c r="AX185" s="12" t="s">
        <v>67</v>
      </c>
      <c r="AY185" s="206" t="s">
        <v>119</v>
      </c>
    </row>
    <row r="186" spans="2:65" s="13" customFormat="1" ht="11.25">
      <c r="B186" s="217"/>
      <c r="C186" s="218"/>
      <c r="D186" s="187" t="s">
        <v>171</v>
      </c>
      <c r="E186" s="219" t="s">
        <v>1</v>
      </c>
      <c r="F186" s="220" t="s">
        <v>201</v>
      </c>
      <c r="G186" s="218"/>
      <c r="H186" s="221">
        <v>98.19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171</v>
      </c>
      <c r="AU186" s="227" t="s">
        <v>76</v>
      </c>
      <c r="AV186" s="13" t="s">
        <v>126</v>
      </c>
      <c r="AW186" s="13" t="s">
        <v>30</v>
      </c>
      <c r="AX186" s="13" t="s">
        <v>74</v>
      </c>
      <c r="AY186" s="227" t="s">
        <v>119</v>
      </c>
    </row>
    <row r="187" spans="2:65" s="1" customFormat="1" ht="16.5" customHeight="1">
      <c r="B187" s="32"/>
      <c r="C187" s="207" t="s">
        <v>279</v>
      </c>
      <c r="D187" s="207" t="s">
        <v>180</v>
      </c>
      <c r="E187" s="208" t="s">
        <v>389</v>
      </c>
      <c r="F187" s="209" t="s">
        <v>390</v>
      </c>
      <c r="G187" s="210" t="s">
        <v>270</v>
      </c>
      <c r="H187" s="211">
        <v>100</v>
      </c>
      <c r="I187" s="212"/>
      <c r="J187" s="213">
        <f>ROUND(I187*H187,2)</f>
        <v>0</v>
      </c>
      <c r="K187" s="209" t="s">
        <v>125</v>
      </c>
      <c r="L187" s="214"/>
      <c r="M187" s="215" t="s">
        <v>1</v>
      </c>
      <c r="N187" s="216" t="s">
        <v>38</v>
      </c>
      <c r="O187" s="58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AR187" s="15" t="s">
        <v>135</v>
      </c>
      <c r="AT187" s="15" t="s">
        <v>180</v>
      </c>
      <c r="AU187" s="15" t="s">
        <v>76</v>
      </c>
      <c r="AY187" s="15" t="s">
        <v>119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5" t="s">
        <v>74</v>
      </c>
      <c r="BK187" s="184">
        <f>ROUND(I187*H187,2)</f>
        <v>0</v>
      </c>
      <c r="BL187" s="15" t="s">
        <v>126</v>
      </c>
      <c r="BM187" s="15" t="s">
        <v>282</v>
      </c>
    </row>
    <row r="188" spans="2:65" s="1" customFormat="1" ht="16.5" customHeight="1">
      <c r="B188" s="32"/>
      <c r="C188" s="173" t="s">
        <v>207</v>
      </c>
      <c r="D188" s="173" t="s">
        <v>121</v>
      </c>
      <c r="E188" s="174" t="s">
        <v>391</v>
      </c>
      <c r="F188" s="175" t="s">
        <v>392</v>
      </c>
      <c r="G188" s="176" t="s">
        <v>124</v>
      </c>
      <c r="H188" s="177">
        <v>17</v>
      </c>
      <c r="I188" s="178"/>
      <c r="J188" s="179">
        <f>ROUND(I188*H188,2)</f>
        <v>0</v>
      </c>
      <c r="K188" s="175" t="s">
        <v>125</v>
      </c>
      <c r="L188" s="36"/>
      <c r="M188" s="180" t="s">
        <v>1</v>
      </c>
      <c r="N188" s="181" t="s">
        <v>38</v>
      </c>
      <c r="O188" s="58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AR188" s="15" t="s">
        <v>126</v>
      </c>
      <c r="AT188" s="15" t="s">
        <v>121</v>
      </c>
      <c r="AU188" s="15" t="s">
        <v>76</v>
      </c>
      <c r="AY188" s="15" t="s">
        <v>119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5" t="s">
        <v>74</v>
      </c>
      <c r="BK188" s="184">
        <f>ROUND(I188*H188,2)</f>
        <v>0</v>
      </c>
      <c r="BL188" s="15" t="s">
        <v>126</v>
      </c>
      <c r="BM188" s="15" t="s">
        <v>287</v>
      </c>
    </row>
    <row r="189" spans="2:65" s="1" customFormat="1" ht="16.5" customHeight="1">
      <c r="B189" s="32"/>
      <c r="C189" s="207" t="s">
        <v>393</v>
      </c>
      <c r="D189" s="207" t="s">
        <v>180</v>
      </c>
      <c r="E189" s="208" t="s">
        <v>394</v>
      </c>
      <c r="F189" s="209" t="s">
        <v>395</v>
      </c>
      <c r="G189" s="210" t="s">
        <v>124</v>
      </c>
      <c r="H189" s="211">
        <v>17</v>
      </c>
      <c r="I189" s="212"/>
      <c r="J189" s="213">
        <f>ROUND(I189*H189,2)</f>
        <v>0</v>
      </c>
      <c r="K189" s="209" t="s">
        <v>125</v>
      </c>
      <c r="L189" s="214"/>
      <c r="M189" s="215" t="s">
        <v>1</v>
      </c>
      <c r="N189" s="216" t="s">
        <v>38</v>
      </c>
      <c r="O189" s="58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AR189" s="15" t="s">
        <v>135</v>
      </c>
      <c r="AT189" s="15" t="s">
        <v>180</v>
      </c>
      <c r="AU189" s="15" t="s">
        <v>76</v>
      </c>
      <c r="AY189" s="15" t="s">
        <v>119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5" t="s">
        <v>74</v>
      </c>
      <c r="BK189" s="184">
        <f>ROUND(I189*H189,2)</f>
        <v>0</v>
      </c>
      <c r="BL189" s="15" t="s">
        <v>126</v>
      </c>
      <c r="BM189" s="15" t="s">
        <v>396</v>
      </c>
    </row>
    <row r="190" spans="2:65" s="1" customFormat="1" ht="16.5" customHeight="1">
      <c r="B190" s="32"/>
      <c r="C190" s="173" t="s">
        <v>212</v>
      </c>
      <c r="D190" s="173" t="s">
        <v>121</v>
      </c>
      <c r="E190" s="174" t="s">
        <v>397</v>
      </c>
      <c r="F190" s="175" t="s">
        <v>398</v>
      </c>
      <c r="G190" s="176" t="s">
        <v>124</v>
      </c>
      <c r="H190" s="177">
        <v>17</v>
      </c>
      <c r="I190" s="178"/>
      <c r="J190" s="179">
        <f>ROUND(I190*H190,2)</f>
        <v>0</v>
      </c>
      <c r="K190" s="175" t="s">
        <v>125</v>
      </c>
      <c r="L190" s="36"/>
      <c r="M190" s="180" t="s">
        <v>1</v>
      </c>
      <c r="N190" s="181" t="s">
        <v>38</v>
      </c>
      <c r="O190" s="58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AR190" s="15" t="s">
        <v>126</v>
      </c>
      <c r="AT190" s="15" t="s">
        <v>121</v>
      </c>
      <c r="AU190" s="15" t="s">
        <v>76</v>
      </c>
      <c r="AY190" s="15" t="s">
        <v>119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5" t="s">
        <v>74</v>
      </c>
      <c r="BK190" s="184">
        <f>ROUND(I190*H190,2)</f>
        <v>0</v>
      </c>
      <c r="BL190" s="15" t="s">
        <v>126</v>
      </c>
      <c r="BM190" s="15" t="s">
        <v>399</v>
      </c>
    </row>
    <row r="191" spans="2:65" s="11" customFormat="1" ht="11.25">
      <c r="B191" s="185"/>
      <c r="C191" s="186"/>
      <c r="D191" s="187" t="s">
        <v>171</v>
      </c>
      <c r="E191" s="188" t="s">
        <v>1</v>
      </c>
      <c r="F191" s="189" t="s">
        <v>400</v>
      </c>
      <c r="G191" s="186"/>
      <c r="H191" s="188" t="s">
        <v>1</v>
      </c>
      <c r="I191" s="190"/>
      <c r="J191" s="186"/>
      <c r="K191" s="186"/>
      <c r="L191" s="191"/>
      <c r="M191" s="192"/>
      <c r="N191" s="193"/>
      <c r="O191" s="193"/>
      <c r="P191" s="193"/>
      <c r="Q191" s="193"/>
      <c r="R191" s="193"/>
      <c r="S191" s="193"/>
      <c r="T191" s="194"/>
      <c r="AT191" s="195" t="s">
        <v>171</v>
      </c>
      <c r="AU191" s="195" t="s">
        <v>76</v>
      </c>
      <c r="AV191" s="11" t="s">
        <v>74</v>
      </c>
      <c r="AW191" s="11" t="s">
        <v>30</v>
      </c>
      <c r="AX191" s="11" t="s">
        <v>67</v>
      </c>
      <c r="AY191" s="195" t="s">
        <v>119</v>
      </c>
    </row>
    <row r="192" spans="2:65" s="11" customFormat="1" ht="11.25">
      <c r="B192" s="185"/>
      <c r="C192" s="186"/>
      <c r="D192" s="187" t="s">
        <v>171</v>
      </c>
      <c r="E192" s="188" t="s">
        <v>1</v>
      </c>
      <c r="F192" s="189" t="s">
        <v>401</v>
      </c>
      <c r="G192" s="186"/>
      <c r="H192" s="188" t="s">
        <v>1</v>
      </c>
      <c r="I192" s="190"/>
      <c r="J192" s="186"/>
      <c r="K192" s="186"/>
      <c r="L192" s="191"/>
      <c r="M192" s="192"/>
      <c r="N192" s="193"/>
      <c r="O192" s="193"/>
      <c r="P192" s="193"/>
      <c r="Q192" s="193"/>
      <c r="R192" s="193"/>
      <c r="S192" s="193"/>
      <c r="T192" s="194"/>
      <c r="AT192" s="195" t="s">
        <v>171</v>
      </c>
      <c r="AU192" s="195" t="s">
        <v>76</v>
      </c>
      <c r="AV192" s="11" t="s">
        <v>74</v>
      </c>
      <c r="AW192" s="11" t="s">
        <v>30</v>
      </c>
      <c r="AX192" s="11" t="s">
        <v>67</v>
      </c>
      <c r="AY192" s="195" t="s">
        <v>119</v>
      </c>
    </row>
    <row r="193" spans="2:65" s="12" customFormat="1" ht="11.25">
      <c r="B193" s="196"/>
      <c r="C193" s="197"/>
      <c r="D193" s="187" t="s">
        <v>171</v>
      </c>
      <c r="E193" s="198" t="s">
        <v>1</v>
      </c>
      <c r="F193" s="199" t="s">
        <v>184</v>
      </c>
      <c r="G193" s="197"/>
      <c r="H193" s="200">
        <v>17</v>
      </c>
      <c r="I193" s="201"/>
      <c r="J193" s="197"/>
      <c r="K193" s="197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171</v>
      </c>
      <c r="AU193" s="206" t="s">
        <v>76</v>
      </c>
      <c r="AV193" s="12" t="s">
        <v>76</v>
      </c>
      <c r="AW193" s="12" t="s">
        <v>30</v>
      </c>
      <c r="AX193" s="12" t="s">
        <v>67</v>
      </c>
      <c r="AY193" s="206" t="s">
        <v>119</v>
      </c>
    </row>
    <row r="194" spans="2:65" s="13" customFormat="1" ht="11.25">
      <c r="B194" s="217"/>
      <c r="C194" s="218"/>
      <c r="D194" s="187" t="s">
        <v>171</v>
      </c>
      <c r="E194" s="219" t="s">
        <v>1</v>
      </c>
      <c r="F194" s="220" t="s">
        <v>201</v>
      </c>
      <c r="G194" s="218"/>
      <c r="H194" s="221">
        <v>17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171</v>
      </c>
      <c r="AU194" s="227" t="s">
        <v>76</v>
      </c>
      <c r="AV194" s="13" t="s">
        <v>126</v>
      </c>
      <c r="AW194" s="13" t="s">
        <v>30</v>
      </c>
      <c r="AX194" s="13" t="s">
        <v>74</v>
      </c>
      <c r="AY194" s="227" t="s">
        <v>119</v>
      </c>
    </row>
    <row r="195" spans="2:65" s="1" customFormat="1" ht="16.5" customHeight="1">
      <c r="B195" s="32"/>
      <c r="C195" s="207" t="s">
        <v>335</v>
      </c>
      <c r="D195" s="207" t="s">
        <v>180</v>
      </c>
      <c r="E195" s="208" t="s">
        <v>402</v>
      </c>
      <c r="F195" s="209" t="s">
        <v>403</v>
      </c>
      <c r="G195" s="210" t="s">
        <v>124</v>
      </c>
      <c r="H195" s="211">
        <v>17</v>
      </c>
      <c r="I195" s="212"/>
      <c r="J195" s="213">
        <f>ROUND(I195*H195,2)</f>
        <v>0</v>
      </c>
      <c r="K195" s="209" t="s">
        <v>125</v>
      </c>
      <c r="L195" s="214"/>
      <c r="M195" s="215" t="s">
        <v>1</v>
      </c>
      <c r="N195" s="216" t="s">
        <v>38</v>
      </c>
      <c r="O195" s="58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AR195" s="15" t="s">
        <v>135</v>
      </c>
      <c r="AT195" s="15" t="s">
        <v>180</v>
      </c>
      <c r="AU195" s="15" t="s">
        <v>76</v>
      </c>
      <c r="AY195" s="15" t="s">
        <v>119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5" t="s">
        <v>74</v>
      </c>
      <c r="BK195" s="184">
        <f>ROUND(I195*H195,2)</f>
        <v>0</v>
      </c>
      <c r="BL195" s="15" t="s">
        <v>126</v>
      </c>
      <c r="BM195" s="15" t="s">
        <v>404</v>
      </c>
    </row>
    <row r="196" spans="2:65" s="1" customFormat="1" ht="16.5" customHeight="1">
      <c r="B196" s="32"/>
      <c r="C196" s="173" t="s">
        <v>405</v>
      </c>
      <c r="D196" s="173" t="s">
        <v>121</v>
      </c>
      <c r="E196" s="174" t="s">
        <v>406</v>
      </c>
      <c r="F196" s="175" t="s">
        <v>407</v>
      </c>
      <c r="G196" s="176" t="s">
        <v>270</v>
      </c>
      <c r="H196" s="177">
        <v>368.6</v>
      </c>
      <c r="I196" s="178"/>
      <c r="J196" s="179">
        <f>ROUND(I196*H196,2)</f>
        <v>0</v>
      </c>
      <c r="K196" s="175" t="s">
        <v>125</v>
      </c>
      <c r="L196" s="36"/>
      <c r="M196" s="180" t="s">
        <v>1</v>
      </c>
      <c r="N196" s="181" t="s">
        <v>38</v>
      </c>
      <c r="O196" s="58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AR196" s="15" t="s">
        <v>126</v>
      </c>
      <c r="AT196" s="15" t="s">
        <v>121</v>
      </c>
      <c r="AU196" s="15" t="s">
        <v>76</v>
      </c>
      <c r="AY196" s="15" t="s">
        <v>119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5" t="s">
        <v>74</v>
      </c>
      <c r="BK196" s="184">
        <f>ROUND(I196*H196,2)</f>
        <v>0</v>
      </c>
      <c r="BL196" s="15" t="s">
        <v>126</v>
      </c>
      <c r="BM196" s="15" t="s">
        <v>408</v>
      </c>
    </row>
    <row r="197" spans="2:65" s="11" customFormat="1" ht="11.25">
      <c r="B197" s="185"/>
      <c r="C197" s="186"/>
      <c r="D197" s="187" t="s">
        <v>171</v>
      </c>
      <c r="E197" s="188" t="s">
        <v>1</v>
      </c>
      <c r="F197" s="189" t="s">
        <v>409</v>
      </c>
      <c r="G197" s="186"/>
      <c r="H197" s="188" t="s">
        <v>1</v>
      </c>
      <c r="I197" s="190"/>
      <c r="J197" s="186"/>
      <c r="K197" s="186"/>
      <c r="L197" s="191"/>
      <c r="M197" s="192"/>
      <c r="N197" s="193"/>
      <c r="O197" s="193"/>
      <c r="P197" s="193"/>
      <c r="Q197" s="193"/>
      <c r="R197" s="193"/>
      <c r="S197" s="193"/>
      <c r="T197" s="194"/>
      <c r="AT197" s="195" t="s">
        <v>171</v>
      </c>
      <c r="AU197" s="195" t="s">
        <v>76</v>
      </c>
      <c r="AV197" s="11" t="s">
        <v>74</v>
      </c>
      <c r="AW197" s="11" t="s">
        <v>30</v>
      </c>
      <c r="AX197" s="11" t="s">
        <v>67</v>
      </c>
      <c r="AY197" s="195" t="s">
        <v>119</v>
      </c>
    </row>
    <row r="198" spans="2:65" s="12" customFormat="1" ht="11.25">
      <c r="B198" s="196"/>
      <c r="C198" s="197"/>
      <c r="D198" s="187" t="s">
        <v>171</v>
      </c>
      <c r="E198" s="198" t="s">
        <v>1</v>
      </c>
      <c r="F198" s="199" t="s">
        <v>410</v>
      </c>
      <c r="G198" s="197"/>
      <c r="H198" s="200">
        <v>368.6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171</v>
      </c>
      <c r="AU198" s="206" t="s">
        <v>76</v>
      </c>
      <c r="AV198" s="12" t="s">
        <v>76</v>
      </c>
      <c r="AW198" s="12" t="s">
        <v>30</v>
      </c>
      <c r="AX198" s="12" t="s">
        <v>74</v>
      </c>
      <c r="AY198" s="206" t="s">
        <v>119</v>
      </c>
    </row>
    <row r="199" spans="2:65" s="1" customFormat="1" ht="16.5" customHeight="1">
      <c r="B199" s="32"/>
      <c r="C199" s="207" t="s">
        <v>278</v>
      </c>
      <c r="D199" s="207" t="s">
        <v>180</v>
      </c>
      <c r="E199" s="208" t="s">
        <v>411</v>
      </c>
      <c r="F199" s="209" t="s">
        <v>412</v>
      </c>
      <c r="G199" s="210" t="s">
        <v>270</v>
      </c>
      <c r="H199" s="211">
        <v>374</v>
      </c>
      <c r="I199" s="212"/>
      <c r="J199" s="213">
        <f>ROUND(I199*H199,2)</f>
        <v>0</v>
      </c>
      <c r="K199" s="209" t="s">
        <v>125</v>
      </c>
      <c r="L199" s="214"/>
      <c r="M199" s="215" t="s">
        <v>1</v>
      </c>
      <c r="N199" s="216" t="s">
        <v>38</v>
      </c>
      <c r="O199" s="58"/>
      <c r="P199" s="182">
        <f>O199*H199</f>
        <v>0</v>
      </c>
      <c r="Q199" s="182">
        <v>3.1800000000000001E-3</v>
      </c>
      <c r="R199" s="182">
        <f>Q199*H199</f>
        <v>1.1893199999999999</v>
      </c>
      <c r="S199" s="182">
        <v>0</v>
      </c>
      <c r="T199" s="183">
        <f>S199*H199</f>
        <v>0</v>
      </c>
      <c r="AR199" s="15" t="s">
        <v>135</v>
      </c>
      <c r="AT199" s="15" t="s">
        <v>180</v>
      </c>
      <c r="AU199" s="15" t="s">
        <v>76</v>
      </c>
      <c r="AY199" s="15" t="s">
        <v>119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5" t="s">
        <v>74</v>
      </c>
      <c r="BK199" s="184">
        <f>ROUND(I199*H199,2)</f>
        <v>0</v>
      </c>
      <c r="BL199" s="15" t="s">
        <v>126</v>
      </c>
      <c r="BM199" s="15" t="s">
        <v>413</v>
      </c>
    </row>
    <row r="200" spans="2:65" s="12" customFormat="1" ht="11.25">
      <c r="B200" s="196"/>
      <c r="C200" s="197"/>
      <c r="D200" s="187" t="s">
        <v>171</v>
      </c>
      <c r="E200" s="198" t="s">
        <v>1</v>
      </c>
      <c r="F200" s="199" t="s">
        <v>414</v>
      </c>
      <c r="G200" s="197"/>
      <c r="H200" s="200">
        <v>374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171</v>
      </c>
      <c r="AU200" s="206" t="s">
        <v>76</v>
      </c>
      <c r="AV200" s="12" t="s">
        <v>76</v>
      </c>
      <c r="AW200" s="12" t="s">
        <v>30</v>
      </c>
      <c r="AX200" s="12" t="s">
        <v>74</v>
      </c>
      <c r="AY200" s="206" t="s">
        <v>119</v>
      </c>
    </row>
    <row r="201" spans="2:65" s="11" customFormat="1" ht="11.25">
      <c r="B201" s="185"/>
      <c r="C201" s="186"/>
      <c r="D201" s="187" t="s">
        <v>171</v>
      </c>
      <c r="E201" s="188" t="s">
        <v>1</v>
      </c>
      <c r="F201" s="189" t="s">
        <v>415</v>
      </c>
      <c r="G201" s="186"/>
      <c r="H201" s="188" t="s">
        <v>1</v>
      </c>
      <c r="I201" s="190"/>
      <c r="J201" s="186"/>
      <c r="K201" s="186"/>
      <c r="L201" s="191"/>
      <c r="M201" s="192"/>
      <c r="N201" s="193"/>
      <c r="O201" s="193"/>
      <c r="P201" s="193"/>
      <c r="Q201" s="193"/>
      <c r="R201" s="193"/>
      <c r="S201" s="193"/>
      <c r="T201" s="194"/>
      <c r="AT201" s="195" t="s">
        <v>171</v>
      </c>
      <c r="AU201" s="195" t="s">
        <v>76</v>
      </c>
      <c r="AV201" s="11" t="s">
        <v>74</v>
      </c>
      <c r="AW201" s="11" t="s">
        <v>30</v>
      </c>
      <c r="AX201" s="11" t="s">
        <v>67</v>
      </c>
      <c r="AY201" s="195" t="s">
        <v>119</v>
      </c>
    </row>
    <row r="202" spans="2:65" s="1" customFormat="1" ht="16.5" customHeight="1">
      <c r="B202" s="32"/>
      <c r="C202" s="173" t="s">
        <v>416</v>
      </c>
      <c r="D202" s="173" t="s">
        <v>121</v>
      </c>
      <c r="E202" s="174" t="s">
        <v>417</v>
      </c>
      <c r="F202" s="175" t="s">
        <v>418</v>
      </c>
      <c r="G202" s="176" t="s">
        <v>124</v>
      </c>
      <c r="H202" s="177">
        <v>46</v>
      </c>
      <c r="I202" s="178"/>
      <c r="J202" s="179">
        <f>ROUND(I202*H202,2)</f>
        <v>0</v>
      </c>
      <c r="K202" s="175" t="s">
        <v>125</v>
      </c>
      <c r="L202" s="36"/>
      <c r="M202" s="180" t="s">
        <v>1</v>
      </c>
      <c r="N202" s="181" t="s">
        <v>38</v>
      </c>
      <c r="O202" s="58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AR202" s="15" t="s">
        <v>126</v>
      </c>
      <c r="AT202" s="15" t="s">
        <v>121</v>
      </c>
      <c r="AU202" s="15" t="s">
        <v>76</v>
      </c>
      <c r="AY202" s="15" t="s">
        <v>119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5" t="s">
        <v>74</v>
      </c>
      <c r="BK202" s="184">
        <f>ROUND(I202*H202,2)</f>
        <v>0</v>
      </c>
      <c r="BL202" s="15" t="s">
        <v>126</v>
      </c>
      <c r="BM202" s="15" t="s">
        <v>419</v>
      </c>
    </row>
    <row r="203" spans="2:65" s="11" customFormat="1" ht="11.25">
      <c r="B203" s="185"/>
      <c r="C203" s="186"/>
      <c r="D203" s="187" t="s">
        <v>171</v>
      </c>
      <c r="E203" s="188" t="s">
        <v>1</v>
      </c>
      <c r="F203" s="189" t="s">
        <v>420</v>
      </c>
      <c r="G203" s="186"/>
      <c r="H203" s="188" t="s">
        <v>1</v>
      </c>
      <c r="I203" s="190"/>
      <c r="J203" s="186"/>
      <c r="K203" s="186"/>
      <c r="L203" s="191"/>
      <c r="M203" s="192"/>
      <c r="N203" s="193"/>
      <c r="O203" s="193"/>
      <c r="P203" s="193"/>
      <c r="Q203" s="193"/>
      <c r="R203" s="193"/>
      <c r="S203" s="193"/>
      <c r="T203" s="194"/>
      <c r="AT203" s="195" t="s">
        <v>171</v>
      </c>
      <c r="AU203" s="195" t="s">
        <v>76</v>
      </c>
      <c r="AV203" s="11" t="s">
        <v>74</v>
      </c>
      <c r="AW203" s="11" t="s">
        <v>30</v>
      </c>
      <c r="AX203" s="11" t="s">
        <v>67</v>
      </c>
      <c r="AY203" s="195" t="s">
        <v>119</v>
      </c>
    </row>
    <row r="204" spans="2:65" s="12" customFormat="1" ht="11.25">
      <c r="B204" s="196"/>
      <c r="C204" s="197"/>
      <c r="D204" s="187" t="s">
        <v>171</v>
      </c>
      <c r="E204" s="198" t="s">
        <v>1</v>
      </c>
      <c r="F204" s="199" t="s">
        <v>421</v>
      </c>
      <c r="G204" s="197"/>
      <c r="H204" s="200">
        <v>42</v>
      </c>
      <c r="I204" s="201"/>
      <c r="J204" s="197"/>
      <c r="K204" s="197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171</v>
      </c>
      <c r="AU204" s="206" t="s">
        <v>76</v>
      </c>
      <c r="AV204" s="12" t="s">
        <v>76</v>
      </c>
      <c r="AW204" s="12" t="s">
        <v>30</v>
      </c>
      <c r="AX204" s="12" t="s">
        <v>67</v>
      </c>
      <c r="AY204" s="206" t="s">
        <v>119</v>
      </c>
    </row>
    <row r="205" spans="2:65" s="11" customFormat="1" ht="11.25">
      <c r="B205" s="185"/>
      <c r="C205" s="186"/>
      <c r="D205" s="187" t="s">
        <v>171</v>
      </c>
      <c r="E205" s="188" t="s">
        <v>1</v>
      </c>
      <c r="F205" s="189" t="s">
        <v>422</v>
      </c>
      <c r="G205" s="186"/>
      <c r="H205" s="188" t="s">
        <v>1</v>
      </c>
      <c r="I205" s="190"/>
      <c r="J205" s="186"/>
      <c r="K205" s="186"/>
      <c r="L205" s="191"/>
      <c r="M205" s="192"/>
      <c r="N205" s="193"/>
      <c r="O205" s="193"/>
      <c r="P205" s="193"/>
      <c r="Q205" s="193"/>
      <c r="R205" s="193"/>
      <c r="S205" s="193"/>
      <c r="T205" s="194"/>
      <c r="AT205" s="195" t="s">
        <v>171</v>
      </c>
      <c r="AU205" s="195" t="s">
        <v>76</v>
      </c>
      <c r="AV205" s="11" t="s">
        <v>74</v>
      </c>
      <c r="AW205" s="11" t="s">
        <v>30</v>
      </c>
      <c r="AX205" s="11" t="s">
        <v>67</v>
      </c>
      <c r="AY205" s="195" t="s">
        <v>119</v>
      </c>
    </row>
    <row r="206" spans="2:65" s="12" customFormat="1" ht="11.25">
      <c r="B206" s="196"/>
      <c r="C206" s="197"/>
      <c r="D206" s="187" t="s">
        <v>171</v>
      </c>
      <c r="E206" s="198" t="s">
        <v>1</v>
      </c>
      <c r="F206" s="199" t="s">
        <v>423</v>
      </c>
      <c r="G206" s="197"/>
      <c r="H206" s="200">
        <v>4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171</v>
      </c>
      <c r="AU206" s="206" t="s">
        <v>76</v>
      </c>
      <c r="AV206" s="12" t="s">
        <v>76</v>
      </c>
      <c r="AW206" s="12" t="s">
        <v>30</v>
      </c>
      <c r="AX206" s="12" t="s">
        <v>67</v>
      </c>
      <c r="AY206" s="206" t="s">
        <v>119</v>
      </c>
    </row>
    <row r="207" spans="2:65" s="13" customFormat="1" ht="11.25">
      <c r="B207" s="217"/>
      <c r="C207" s="218"/>
      <c r="D207" s="187" t="s">
        <v>171</v>
      </c>
      <c r="E207" s="219" t="s">
        <v>1</v>
      </c>
      <c r="F207" s="220" t="s">
        <v>201</v>
      </c>
      <c r="G207" s="218"/>
      <c r="H207" s="221">
        <v>46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171</v>
      </c>
      <c r="AU207" s="227" t="s">
        <v>76</v>
      </c>
      <c r="AV207" s="13" t="s">
        <v>126</v>
      </c>
      <c r="AW207" s="13" t="s">
        <v>30</v>
      </c>
      <c r="AX207" s="13" t="s">
        <v>74</v>
      </c>
      <c r="AY207" s="227" t="s">
        <v>119</v>
      </c>
    </row>
    <row r="208" spans="2:65" s="1" customFormat="1" ht="16.5" customHeight="1">
      <c r="B208" s="32"/>
      <c r="C208" s="207" t="s">
        <v>282</v>
      </c>
      <c r="D208" s="207" t="s">
        <v>180</v>
      </c>
      <c r="E208" s="208" t="s">
        <v>424</v>
      </c>
      <c r="F208" s="209" t="s">
        <v>425</v>
      </c>
      <c r="G208" s="210" t="s">
        <v>124</v>
      </c>
      <c r="H208" s="211">
        <v>42</v>
      </c>
      <c r="I208" s="212"/>
      <c r="J208" s="213">
        <f t="shared" ref="J208:J214" si="0">ROUND(I208*H208,2)</f>
        <v>0</v>
      </c>
      <c r="K208" s="209" t="s">
        <v>125</v>
      </c>
      <c r="L208" s="214"/>
      <c r="M208" s="215" t="s">
        <v>1</v>
      </c>
      <c r="N208" s="216" t="s">
        <v>38</v>
      </c>
      <c r="O208" s="58"/>
      <c r="P208" s="182">
        <f t="shared" ref="P208:P214" si="1">O208*H208</f>
        <v>0</v>
      </c>
      <c r="Q208" s="182">
        <v>7.2000000000000005E-4</v>
      </c>
      <c r="R208" s="182">
        <f t="shared" ref="R208:R214" si="2">Q208*H208</f>
        <v>3.0240000000000003E-2</v>
      </c>
      <c r="S208" s="182">
        <v>0</v>
      </c>
      <c r="T208" s="183">
        <f t="shared" ref="T208:T214" si="3">S208*H208</f>
        <v>0</v>
      </c>
      <c r="AR208" s="15" t="s">
        <v>135</v>
      </c>
      <c r="AT208" s="15" t="s">
        <v>180</v>
      </c>
      <c r="AU208" s="15" t="s">
        <v>76</v>
      </c>
      <c r="AY208" s="15" t="s">
        <v>119</v>
      </c>
      <c r="BE208" s="184">
        <f t="shared" ref="BE208:BE214" si="4">IF(N208="základní",J208,0)</f>
        <v>0</v>
      </c>
      <c r="BF208" s="184">
        <f t="shared" ref="BF208:BF214" si="5">IF(N208="snížená",J208,0)</f>
        <v>0</v>
      </c>
      <c r="BG208" s="184">
        <f t="shared" ref="BG208:BG214" si="6">IF(N208="zákl. přenesená",J208,0)</f>
        <v>0</v>
      </c>
      <c r="BH208" s="184">
        <f t="shared" ref="BH208:BH214" si="7">IF(N208="sníž. přenesená",J208,0)</f>
        <v>0</v>
      </c>
      <c r="BI208" s="184">
        <f t="shared" ref="BI208:BI214" si="8">IF(N208="nulová",J208,0)</f>
        <v>0</v>
      </c>
      <c r="BJ208" s="15" t="s">
        <v>74</v>
      </c>
      <c r="BK208" s="184">
        <f t="shared" ref="BK208:BK214" si="9">ROUND(I208*H208,2)</f>
        <v>0</v>
      </c>
      <c r="BL208" s="15" t="s">
        <v>126</v>
      </c>
      <c r="BM208" s="15" t="s">
        <v>426</v>
      </c>
    </row>
    <row r="209" spans="2:65" s="1" customFormat="1" ht="16.5" customHeight="1">
      <c r="B209" s="32"/>
      <c r="C209" s="207" t="s">
        <v>427</v>
      </c>
      <c r="D209" s="207" t="s">
        <v>180</v>
      </c>
      <c r="E209" s="208" t="s">
        <v>428</v>
      </c>
      <c r="F209" s="209" t="s">
        <v>429</v>
      </c>
      <c r="G209" s="210" t="s">
        <v>124</v>
      </c>
      <c r="H209" s="211">
        <v>2</v>
      </c>
      <c r="I209" s="212"/>
      <c r="J209" s="213">
        <f t="shared" si="0"/>
        <v>0</v>
      </c>
      <c r="K209" s="209" t="s">
        <v>125</v>
      </c>
      <c r="L209" s="214"/>
      <c r="M209" s="215" t="s">
        <v>1</v>
      </c>
      <c r="N209" s="216" t="s">
        <v>38</v>
      </c>
      <c r="O209" s="58"/>
      <c r="P209" s="182">
        <f t="shared" si="1"/>
        <v>0</v>
      </c>
      <c r="Q209" s="182">
        <v>7.2000000000000005E-4</v>
      </c>
      <c r="R209" s="182">
        <f t="shared" si="2"/>
        <v>1.4400000000000001E-3</v>
      </c>
      <c r="S209" s="182">
        <v>0</v>
      </c>
      <c r="T209" s="183">
        <f t="shared" si="3"/>
        <v>0</v>
      </c>
      <c r="AR209" s="15" t="s">
        <v>135</v>
      </c>
      <c r="AT209" s="15" t="s">
        <v>180</v>
      </c>
      <c r="AU209" s="15" t="s">
        <v>76</v>
      </c>
      <c r="AY209" s="15" t="s">
        <v>119</v>
      </c>
      <c r="BE209" s="184">
        <f t="shared" si="4"/>
        <v>0</v>
      </c>
      <c r="BF209" s="184">
        <f t="shared" si="5"/>
        <v>0</v>
      </c>
      <c r="BG209" s="184">
        <f t="shared" si="6"/>
        <v>0</v>
      </c>
      <c r="BH209" s="184">
        <f t="shared" si="7"/>
        <v>0</v>
      </c>
      <c r="BI209" s="184">
        <f t="shared" si="8"/>
        <v>0</v>
      </c>
      <c r="BJ209" s="15" t="s">
        <v>74</v>
      </c>
      <c r="BK209" s="184">
        <f t="shared" si="9"/>
        <v>0</v>
      </c>
      <c r="BL209" s="15" t="s">
        <v>126</v>
      </c>
      <c r="BM209" s="15" t="s">
        <v>430</v>
      </c>
    </row>
    <row r="210" spans="2:65" s="1" customFormat="1" ht="16.5" customHeight="1">
      <c r="B210" s="32"/>
      <c r="C210" s="207" t="s">
        <v>287</v>
      </c>
      <c r="D210" s="207" t="s">
        <v>180</v>
      </c>
      <c r="E210" s="208" t="s">
        <v>431</v>
      </c>
      <c r="F210" s="209" t="s">
        <v>432</v>
      </c>
      <c r="G210" s="210" t="s">
        <v>124</v>
      </c>
      <c r="H210" s="211">
        <v>2</v>
      </c>
      <c r="I210" s="212"/>
      <c r="J210" s="213">
        <f t="shared" si="0"/>
        <v>0</v>
      </c>
      <c r="K210" s="209" t="s">
        <v>125</v>
      </c>
      <c r="L210" s="214"/>
      <c r="M210" s="215" t="s">
        <v>1</v>
      </c>
      <c r="N210" s="216" t="s">
        <v>38</v>
      </c>
      <c r="O210" s="58"/>
      <c r="P210" s="182">
        <f t="shared" si="1"/>
        <v>0</v>
      </c>
      <c r="Q210" s="182">
        <v>4.0000000000000001E-3</v>
      </c>
      <c r="R210" s="182">
        <f t="shared" si="2"/>
        <v>8.0000000000000002E-3</v>
      </c>
      <c r="S210" s="182">
        <v>0</v>
      </c>
      <c r="T210" s="183">
        <f t="shared" si="3"/>
        <v>0</v>
      </c>
      <c r="AR210" s="15" t="s">
        <v>135</v>
      </c>
      <c r="AT210" s="15" t="s">
        <v>180</v>
      </c>
      <c r="AU210" s="15" t="s">
        <v>76</v>
      </c>
      <c r="AY210" s="15" t="s">
        <v>119</v>
      </c>
      <c r="BE210" s="184">
        <f t="shared" si="4"/>
        <v>0</v>
      </c>
      <c r="BF210" s="184">
        <f t="shared" si="5"/>
        <v>0</v>
      </c>
      <c r="BG210" s="184">
        <f t="shared" si="6"/>
        <v>0</v>
      </c>
      <c r="BH210" s="184">
        <f t="shared" si="7"/>
        <v>0</v>
      </c>
      <c r="BI210" s="184">
        <f t="shared" si="8"/>
        <v>0</v>
      </c>
      <c r="BJ210" s="15" t="s">
        <v>74</v>
      </c>
      <c r="BK210" s="184">
        <f t="shared" si="9"/>
        <v>0</v>
      </c>
      <c r="BL210" s="15" t="s">
        <v>126</v>
      </c>
      <c r="BM210" s="15" t="s">
        <v>433</v>
      </c>
    </row>
    <row r="211" spans="2:65" s="1" customFormat="1" ht="16.5" customHeight="1">
      <c r="B211" s="32"/>
      <c r="C211" s="173" t="s">
        <v>346</v>
      </c>
      <c r="D211" s="173" t="s">
        <v>121</v>
      </c>
      <c r="E211" s="174" t="s">
        <v>434</v>
      </c>
      <c r="F211" s="175" t="s">
        <v>435</v>
      </c>
      <c r="G211" s="176" t="s">
        <v>124</v>
      </c>
      <c r="H211" s="177">
        <v>5</v>
      </c>
      <c r="I211" s="178"/>
      <c r="J211" s="179">
        <f t="shared" si="0"/>
        <v>0</v>
      </c>
      <c r="K211" s="175" t="s">
        <v>125</v>
      </c>
      <c r="L211" s="36"/>
      <c r="M211" s="180" t="s">
        <v>1</v>
      </c>
      <c r="N211" s="181" t="s">
        <v>38</v>
      </c>
      <c r="O211" s="58"/>
      <c r="P211" s="182">
        <f t="shared" si="1"/>
        <v>0</v>
      </c>
      <c r="Q211" s="182">
        <v>0</v>
      </c>
      <c r="R211" s="182">
        <f t="shared" si="2"/>
        <v>0</v>
      </c>
      <c r="S211" s="182">
        <v>0</v>
      </c>
      <c r="T211" s="183">
        <f t="shared" si="3"/>
        <v>0</v>
      </c>
      <c r="AR211" s="15" t="s">
        <v>126</v>
      </c>
      <c r="AT211" s="15" t="s">
        <v>121</v>
      </c>
      <c r="AU211" s="15" t="s">
        <v>76</v>
      </c>
      <c r="AY211" s="15" t="s">
        <v>119</v>
      </c>
      <c r="BE211" s="184">
        <f t="shared" si="4"/>
        <v>0</v>
      </c>
      <c r="BF211" s="184">
        <f t="shared" si="5"/>
        <v>0</v>
      </c>
      <c r="BG211" s="184">
        <f t="shared" si="6"/>
        <v>0</v>
      </c>
      <c r="BH211" s="184">
        <f t="shared" si="7"/>
        <v>0</v>
      </c>
      <c r="BI211" s="184">
        <f t="shared" si="8"/>
        <v>0</v>
      </c>
      <c r="BJ211" s="15" t="s">
        <v>74</v>
      </c>
      <c r="BK211" s="184">
        <f t="shared" si="9"/>
        <v>0</v>
      </c>
      <c r="BL211" s="15" t="s">
        <v>126</v>
      </c>
      <c r="BM211" s="15" t="s">
        <v>436</v>
      </c>
    </row>
    <row r="212" spans="2:65" s="1" customFormat="1" ht="16.5" customHeight="1">
      <c r="B212" s="32"/>
      <c r="C212" s="207" t="s">
        <v>396</v>
      </c>
      <c r="D212" s="207" t="s">
        <v>180</v>
      </c>
      <c r="E212" s="208" t="s">
        <v>437</v>
      </c>
      <c r="F212" s="209" t="s">
        <v>438</v>
      </c>
      <c r="G212" s="210" t="s">
        <v>124</v>
      </c>
      <c r="H212" s="211">
        <v>5</v>
      </c>
      <c r="I212" s="212"/>
      <c r="J212" s="213">
        <f t="shared" si="0"/>
        <v>0</v>
      </c>
      <c r="K212" s="209" t="s">
        <v>125</v>
      </c>
      <c r="L212" s="214"/>
      <c r="M212" s="215" t="s">
        <v>1</v>
      </c>
      <c r="N212" s="216" t="s">
        <v>38</v>
      </c>
      <c r="O212" s="58"/>
      <c r="P212" s="182">
        <f t="shared" si="1"/>
        <v>0</v>
      </c>
      <c r="Q212" s="182">
        <v>1.7899999999999999E-3</v>
      </c>
      <c r="R212" s="182">
        <f t="shared" si="2"/>
        <v>8.9499999999999996E-3</v>
      </c>
      <c r="S212" s="182">
        <v>0</v>
      </c>
      <c r="T212" s="183">
        <f t="shared" si="3"/>
        <v>0</v>
      </c>
      <c r="AR212" s="15" t="s">
        <v>135</v>
      </c>
      <c r="AT212" s="15" t="s">
        <v>180</v>
      </c>
      <c r="AU212" s="15" t="s">
        <v>76</v>
      </c>
      <c r="AY212" s="15" t="s">
        <v>119</v>
      </c>
      <c r="BE212" s="184">
        <f t="shared" si="4"/>
        <v>0</v>
      </c>
      <c r="BF212" s="184">
        <f t="shared" si="5"/>
        <v>0</v>
      </c>
      <c r="BG212" s="184">
        <f t="shared" si="6"/>
        <v>0</v>
      </c>
      <c r="BH212" s="184">
        <f t="shared" si="7"/>
        <v>0</v>
      </c>
      <c r="BI212" s="184">
        <f t="shared" si="8"/>
        <v>0</v>
      </c>
      <c r="BJ212" s="15" t="s">
        <v>74</v>
      </c>
      <c r="BK212" s="184">
        <f t="shared" si="9"/>
        <v>0</v>
      </c>
      <c r="BL212" s="15" t="s">
        <v>126</v>
      </c>
      <c r="BM212" s="15" t="s">
        <v>439</v>
      </c>
    </row>
    <row r="213" spans="2:65" s="1" customFormat="1" ht="16.5" customHeight="1">
      <c r="B213" s="32"/>
      <c r="C213" s="173" t="s">
        <v>383</v>
      </c>
      <c r="D213" s="173" t="s">
        <v>121</v>
      </c>
      <c r="E213" s="174" t="s">
        <v>440</v>
      </c>
      <c r="F213" s="175" t="s">
        <v>441</v>
      </c>
      <c r="G213" s="176" t="s">
        <v>124</v>
      </c>
      <c r="H213" s="177">
        <v>2</v>
      </c>
      <c r="I213" s="178"/>
      <c r="J213" s="179">
        <f t="shared" si="0"/>
        <v>0</v>
      </c>
      <c r="K213" s="175" t="s">
        <v>125</v>
      </c>
      <c r="L213" s="36"/>
      <c r="M213" s="180" t="s">
        <v>1</v>
      </c>
      <c r="N213" s="181" t="s">
        <v>38</v>
      </c>
      <c r="O213" s="58"/>
      <c r="P213" s="182">
        <f t="shared" si="1"/>
        <v>0</v>
      </c>
      <c r="Q213" s="182">
        <v>0</v>
      </c>
      <c r="R213" s="182">
        <f t="shared" si="2"/>
        <v>0</v>
      </c>
      <c r="S213" s="182">
        <v>0</v>
      </c>
      <c r="T213" s="183">
        <f t="shared" si="3"/>
        <v>0</v>
      </c>
      <c r="AR213" s="15" t="s">
        <v>126</v>
      </c>
      <c r="AT213" s="15" t="s">
        <v>121</v>
      </c>
      <c r="AU213" s="15" t="s">
        <v>76</v>
      </c>
      <c r="AY213" s="15" t="s">
        <v>119</v>
      </c>
      <c r="BE213" s="184">
        <f t="shared" si="4"/>
        <v>0</v>
      </c>
      <c r="BF213" s="184">
        <f t="shared" si="5"/>
        <v>0</v>
      </c>
      <c r="BG213" s="184">
        <f t="shared" si="6"/>
        <v>0</v>
      </c>
      <c r="BH213" s="184">
        <f t="shared" si="7"/>
        <v>0</v>
      </c>
      <c r="BI213" s="184">
        <f t="shared" si="8"/>
        <v>0</v>
      </c>
      <c r="BJ213" s="15" t="s">
        <v>74</v>
      </c>
      <c r="BK213" s="184">
        <f t="shared" si="9"/>
        <v>0</v>
      </c>
      <c r="BL213" s="15" t="s">
        <v>126</v>
      </c>
      <c r="BM213" s="15" t="s">
        <v>442</v>
      </c>
    </row>
    <row r="214" spans="2:65" s="1" customFormat="1" ht="16.5" customHeight="1">
      <c r="B214" s="32"/>
      <c r="C214" s="207" t="s">
        <v>399</v>
      </c>
      <c r="D214" s="207" t="s">
        <v>180</v>
      </c>
      <c r="E214" s="208" t="s">
        <v>443</v>
      </c>
      <c r="F214" s="209" t="s">
        <v>444</v>
      </c>
      <c r="G214" s="210" t="s">
        <v>124</v>
      </c>
      <c r="H214" s="211">
        <v>2</v>
      </c>
      <c r="I214" s="212"/>
      <c r="J214" s="213">
        <f t="shared" si="0"/>
        <v>0</v>
      </c>
      <c r="K214" s="209" t="s">
        <v>125</v>
      </c>
      <c r="L214" s="214"/>
      <c r="M214" s="215" t="s">
        <v>1</v>
      </c>
      <c r="N214" s="216" t="s">
        <v>38</v>
      </c>
      <c r="O214" s="58"/>
      <c r="P214" s="182">
        <f t="shared" si="1"/>
        <v>0</v>
      </c>
      <c r="Q214" s="182">
        <v>9.7000000000000005E-4</v>
      </c>
      <c r="R214" s="182">
        <f t="shared" si="2"/>
        <v>1.9400000000000001E-3</v>
      </c>
      <c r="S214" s="182">
        <v>0</v>
      </c>
      <c r="T214" s="183">
        <f t="shared" si="3"/>
        <v>0</v>
      </c>
      <c r="AR214" s="15" t="s">
        <v>135</v>
      </c>
      <c r="AT214" s="15" t="s">
        <v>180</v>
      </c>
      <c r="AU214" s="15" t="s">
        <v>76</v>
      </c>
      <c r="AY214" s="15" t="s">
        <v>119</v>
      </c>
      <c r="BE214" s="184">
        <f t="shared" si="4"/>
        <v>0</v>
      </c>
      <c r="BF214" s="184">
        <f t="shared" si="5"/>
        <v>0</v>
      </c>
      <c r="BG214" s="184">
        <f t="shared" si="6"/>
        <v>0</v>
      </c>
      <c r="BH214" s="184">
        <f t="shared" si="7"/>
        <v>0</v>
      </c>
      <c r="BI214" s="184">
        <f t="shared" si="8"/>
        <v>0</v>
      </c>
      <c r="BJ214" s="15" t="s">
        <v>74</v>
      </c>
      <c r="BK214" s="184">
        <f t="shared" si="9"/>
        <v>0</v>
      </c>
      <c r="BL214" s="15" t="s">
        <v>126</v>
      </c>
      <c r="BM214" s="15" t="s">
        <v>445</v>
      </c>
    </row>
    <row r="215" spans="2:65" s="10" customFormat="1" ht="22.9" customHeight="1">
      <c r="B215" s="157"/>
      <c r="C215" s="158"/>
      <c r="D215" s="159" t="s">
        <v>66</v>
      </c>
      <c r="E215" s="171" t="s">
        <v>405</v>
      </c>
      <c r="F215" s="171" t="s">
        <v>446</v>
      </c>
      <c r="G215" s="158"/>
      <c r="H215" s="158"/>
      <c r="I215" s="161"/>
      <c r="J215" s="172">
        <f>BK215</f>
        <v>0</v>
      </c>
      <c r="K215" s="158"/>
      <c r="L215" s="163"/>
      <c r="M215" s="164"/>
      <c r="N215" s="165"/>
      <c r="O215" s="165"/>
      <c r="P215" s="166">
        <f>SUM(P216:P263)</f>
        <v>0</v>
      </c>
      <c r="Q215" s="165"/>
      <c r="R215" s="166">
        <f>SUM(R216:R263)</f>
        <v>0</v>
      </c>
      <c r="S215" s="165"/>
      <c r="T215" s="167">
        <f>SUM(T216:T263)</f>
        <v>0</v>
      </c>
      <c r="AR215" s="168" t="s">
        <v>74</v>
      </c>
      <c r="AT215" s="169" t="s">
        <v>66</v>
      </c>
      <c r="AU215" s="169" t="s">
        <v>74</v>
      </c>
      <c r="AY215" s="168" t="s">
        <v>119</v>
      </c>
      <c r="BK215" s="170">
        <f>SUM(BK216:BK263)</f>
        <v>0</v>
      </c>
    </row>
    <row r="216" spans="2:65" s="1" customFormat="1" ht="16.5" customHeight="1">
      <c r="B216" s="32"/>
      <c r="C216" s="173" t="s">
        <v>216</v>
      </c>
      <c r="D216" s="173" t="s">
        <v>121</v>
      </c>
      <c r="E216" s="174" t="s">
        <v>447</v>
      </c>
      <c r="F216" s="175" t="s">
        <v>448</v>
      </c>
      <c r="G216" s="176" t="s">
        <v>124</v>
      </c>
      <c r="H216" s="177">
        <v>1</v>
      </c>
      <c r="I216" s="178"/>
      <c r="J216" s="179">
        <f>ROUND(I216*H216,2)</f>
        <v>0</v>
      </c>
      <c r="K216" s="175" t="s">
        <v>125</v>
      </c>
      <c r="L216" s="36"/>
      <c r="M216" s="180" t="s">
        <v>1</v>
      </c>
      <c r="N216" s="181" t="s">
        <v>38</v>
      </c>
      <c r="O216" s="58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AR216" s="15" t="s">
        <v>126</v>
      </c>
      <c r="AT216" s="15" t="s">
        <v>121</v>
      </c>
      <c r="AU216" s="15" t="s">
        <v>76</v>
      </c>
      <c r="AY216" s="15" t="s">
        <v>119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5" t="s">
        <v>74</v>
      </c>
      <c r="BK216" s="184">
        <f>ROUND(I216*H216,2)</f>
        <v>0</v>
      </c>
      <c r="BL216" s="15" t="s">
        <v>126</v>
      </c>
      <c r="BM216" s="15" t="s">
        <v>449</v>
      </c>
    </row>
    <row r="217" spans="2:65" s="11" customFormat="1" ht="11.25">
      <c r="B217" s="185"/>
      <c r="C217" s="186"/>
      <c r="D217" s="187" t="s">
        <v>171</v>
      </c>
      <c r="E217" s="188" t="s">
        <v>1</v>
      </c>
      <c r="F217" s="189" t="s">
        <v>366</v>
      </c>
      <c r="G217" s="186"/>
      <c r="H217" s="188" t="s">
        <v>1</v>
      </c>
      <c r="I217" s="190"/>
      <c r="J217" s="186"/>
      <c r="K217" s="186"/>
      <c r="L217" s="191"/>
      <c r="M217" s="192"/>
      <c r="N217" s="193"/>
      <c r="O217" s="193"/>
      <c r="P217" s="193"/>
      <c r="Q217" s="193"/>
      <c r="R217" s="193"/>
      <c r="S217" s="193"/>
      <c r="T217" s="194"/>
      <c r="AT217" s="195" t="s">
        <v>171</v>
      </c>
      <c r="AU217" s="195" t="s">
        <v>76</v>
      </c>
      <c r="AV217" s="11" t="s">
        <v>74</v>
      </c>
      <c r="AW217" s="11" t="s">
        <v>30</v>
      </c>
      <c r="AX217" s="11" t="s">
        <v>67</v>
      </c>
      <c r="AY217" s="195" t="s">
        <v>119</v>
      </c>
    </row>
    <row r="218" spans="2:65" s="12" customFormat="1" ht="11.25">
      <c r="B218" s="196"/>
      <c r="C218" s="197"/>
      <c r="D218" s="187" t="s">
        <v>171</v>
      </c>
      <c r="E218" s="198" t="s">
        <v>1</v>
      </c>
      <c r="F218" s="199" t="s">
        <v>74</v>
      </c>
      <c r="G218" s="197"/>
      <c r="H218" s="200">
        <v>1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171</v>
      </c>
      <c r="AU218" s="206" t="s">
        <v>76</v>
      </c>
      <c r="AV218" s="12" t="s">
        <v>76</v>
      </c>
      <c r="AW218" s="12" t="s">
        <v>30</v>
      </c>
      <c r="AX218" s="12" t="s">
        <v>67</v>
      </c>
      <c r="AY218" s="206" t="s">
        <v>119</v>
      </c>
    </row>
    <row r="219" spans="2:65" s="13" customFormat="1" ht="11.25">
      <c r="B219" s="217"/>
      <c r="C219" s="218"/>
      <c r="D219" s="187" t="s">
        <v>171</v>
      </c>
      <c r="E219" s="219" t="s">
        <v>1</v>
      </c>
      <c r="F219" s="220" t="s">
        <v>201</v>
      </c>
      <c r="G219" s="218"/>
      <c r="H219" s="221">
        <v>1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171</v>
      </c>
      <c r="AU219" s="227" t="s">
        <v>76</v>
      </c>
      <c r="AV219" s="13" t="s">
        <v>126</v>
      </c>
      <c r="AW219" s="13" t="s">
        <v>30</v>
      </c>
      <c r="AX219" s="13" t="s">
        <v>74</v>
      </c>
      <c r="AY219" s="227" t="s">
        <v>119</v>
      </c>
    </row>
    <row r="220" spans="2:65" s="1" customFormat="1" ht="16.5" customHeight="1">
      <c r="B220" s="32"/>
      <c r="C220" s="207" t="s">
        <v>450</v>
      </c>
      <c r="D220" s="207" t="s">
        <v>180</v>
      </c>
      <c r="E220" s="208" t="s">
        <v>451</v>
      </c>
      <c r="F220" s="209" t="s">
        <v>452</v>
      </c>
      <c r="G220" s="210" t="s">
        <v>124</v>
      </c>
      <c r="H220" s="211">
        <v>1</v>
      </c>
      <c r="I220" s="212"/>
      <c r="J220" s="213">
        <f>ROUND(I220*H220,2)</f>
        <v>0</v>
      </c>
      <c r="K220" s="209" t="s">
        <v>125</v>
      </c>
      <c r="L220" s="214"/>
      <c r="M220" s="215" t="s">
        <v>1</v>
      </c>
      <c r="N220" s="216" t="s">
        <v>38</v>
      </c>
      <c r="O220" s="58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AR220" s="15" t="s">
        <v>135</v>
      </c>
      <c r="AT220" s="15" t="s">
        <v>180</v>
      </c>
      <c r="AU220" s="15" t="s">
        <v>76</v>
      </c>
      <c r="AY220" s="15" t="s">
        <v>119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5" t="s">
        <v>74</v>
      </c>
      <c r="BK220" s="184">
        <f>ROUND(I220*H220,2)</f>
        <v>0</v>
      </c>
      <c r="BL220" s="15" t="s">
        <v>126</v>
      </c>
      <c r="BM220" s="15" t="s">
        <v>453</v>
      </c>
    </row>
    <row r="221" spans="2:65" s="1" customFormat="1" ht="16.5" customHeight="1">
      <c r="B221" s="32"/>
      <c r="C221" s="207" t="s">
        <v>219</v>
      </c>
      <c r="D221" s="207" t="s">
        <v>180</v>
      </c>
      <c r="E221" s="208" t="s">
        <v>454</v>
      </c>
      <c r="F221" s="209" t="s">
        <v>455</v>
      </c>
      <c r="G221" s="210" t="s">
        <v>124</v>
      </c>
      <c r="H221" s="211">
        <v>1</v>
      </c>
      <c r="I221" s="212"/>
      <c r="J221" s="213">
        <f>ROUND(I221*H221,2)</f>
        <v>0</v>
      </c>
      <c r="K221" s="209" t="s">
        <v>125</v>
      </c>
      <c r="L221" s="214"/>
      <c r="M221" s="215" t="s">
        <v>1</v>
      </c>
      <c r="N221" s="216" t="s">
        <v>38</v>
      </c>
      <c r="O221" s="58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AR221" s="15" t="s">
        <v>135</v>
      </c>
      <c r="AT221" s="15" t="s">
        <v>180</v>
      </c>
      <c r="AU221" s="15" t="s">
        <v>76</v>
      </c>
      <c r="AY221" s="15" t="s">
        <v>119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5" t="s">
        <v>74</v>
      </c>
      <c r="BK221" s="184">
        <f>ROUND(I221*H221,2)</f>
        <v>0</v>
      </c>
      <c r="BL221" s="15" t="s">
        <v>126</v>
      </c>
      <c r="BM221" s="15" t="s">
        <v>283</v>
      </c>
    </row>
    <row r="222" spans="2:65" s="1" customFormat="1" ht="16.5" customHeight="1">
      <c r="B222" s="32"/>
      <c r="C222" s="173" t="s">
        <v>456</v>
      </c>
      <c r="D222" s="173" t="s">
        <v>121</v>
      </c>
      <c r="E222" s="174" t="s">
        <v>457</v>
      </c>
      <c r="F222" s="175" t="s">
        <v>458</v>
      </c>
      <c r="G222" s="176" t="s">
        <v>124</v>
      </c>
      <c r="H222" s="177">
        <v>2</v>
      </c>
      <c r="I222" s="178"/>
      <c r="J222" s="179">
        <f>ROUND(I222*H222,2)</f>
        <v>0</v>
      </c>
      <c r="K222" s="175" t="s">
        <v>125</v>
      </c>
      <c r="L222" s="36"/>
      <c r="M222" s="180" t="s">
        <v>1</v>
      </c>
      <c r="N222" s="181" t="s">
        <v>38</v>
      </c>
      <c r="O222" s="58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AR222" s="15" t="s">
        <v>126</v>
      </c>
      <c r="AT222" s="15" t="s">
        <v>121</v>
      </c>
      <c r="AU222" s="15" t="s">
        <v>76</v>
      </c>
      <c r="AY222" s="15" t="s">
        <v>119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5" t="s">
        <v>74</v>
      </c>
      <c r="BK222" s="184">
        <f>ROUND(I222*H222,2)</f>
        <v>0</v>
      </c>
      <c r="BL222" s="15" t="s">
        <v>126</v>
      </c>
      <c r="BM222" s="15" t="s">
        <v>459</v>
      </c>
    </row>
    <row r="223" spans="2:65" s="11" customFormat="1" ht="11.25">
      <c r="B223" s="185"/>
      <c r="C223" s="186"/>
      <c r="D223" s="187" t="s">
        <v>171</v>
      </c>
      <c r="E223" s="188" t="s">
        <v>1</v>
      </c>
      <c r="F223" s="189" t="s">
        <v>460</v>
      </c>
      <c r="G223" s="186"/>
      <c r="H223" s="188" t="s">
        <v>1</v>
      </c>
      <c r="I223" s="190"/>
      <c r="J223" s="186"/>
      <c r="K223" s="186"/>
      <c r="L223" s="191"/>
      <c r="M223" s="192"/>
      <c r="N223" s="193"/>
      <c r="O223" s="193"/>
      <c r="P223" s="193"/>
      <c r="Q223" s="193"/>
      <c r="R223" s="193"/>
      <c r="S223" s="193"/>
      <c r="T223" s="194"/>
      <c r="AT223" s="195" t="s">
        <v>171</v>
      </c>
      <c r="AU223" s="195" t="s">
        <v>76</v>
      </c>
      <c r="AV223" s="11" t="s">
        <v>74</v>
      </c>
      <c r="AW223" s="11" t="s">
        <v>30</v>
      </c>
      <c r="AX223" s="11" t="s">
        <v>67</v>
      </c>
      <c r="AY223" s="195" t="s">
        <v>119</v>
      </c>
    </row>
    <row r="224" spans="2:65" s="12" customFormat="1" ht="11.25">
      <c r="B224" s="196"/>
      <c r="C224" s="197"/>
      <c r="D224" s="187" t="s">
        <v>171</v>
      </c>
      <c r="E224" s="198" t="s">
        <v>1</v>
      </c>
      <c r="F224" s="199" t="s">
        <v>76</v>
      </c>
      <c r="G224" s="197"/>
      <c r="H224" s="200">
        <v>2</v>
      </c>
      <c r="I224" s="201"/>
      <c r="J224" s="197"/>
      <c r="K224" s="197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171</v>
      </c>
      <c r="AU224" s="206" t="s">
        <v>76</v>
      </c>
      <c r="AV224" s="12" t="s">
        <v>76</v>
      </c>
      <c r="AW224" s="12" t="s">
        <v>30</v>
      </c>
      <c r="AX224" s="12" t="s">
        <v>67</v>
      </c>
      <c r="AY224" s="206" t="s">
        <v>119</v>
      </c>
    </row>
    <row r="225" spans="2:65" s="13" customFormat="1" ht="11.25">
      <c r="B225" s="217"/>
      <c r="C225" s="218"/>
      <c r="D225" s="187" t="s">
        <v>171</v>
      </c>
      <c r="E225" s="219" t="s">
        <v>1</v>
      </c>
      <c r="F225" s="220" t="s">
        <v>201</v>
      </c>
      <c r="G225" s="218"/>
      <c r="H225" s="221">
        <v>2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171</v>
      </c>
      <c r="AU225" s="227" t="s">
        <v>76</v>
      </c>
      <c r="AV225" s="13" t="s">
        <v>126</v>
      </c>
      <c r="AW225" s="13" t="s">
        <v>30</v>
      </c>
      <c r="AX225" s="13" t="s">
        <v>74</v>
      </c>
      <c r="AY225" s="227" t="s">
        <v>119</v>
      </c>
    </row>
    <row r="226" spans="2:65" s="1" customFormat="1" ht="16.5" customHeight="1">
      <c r="B226" s="32"/>
      <c r="C226" s="207" t="s">
        <v>223</v>
      </c>
      <c r="D226" s="207" t="s">
        <v>180</v>
      </c>
      <c r="E226" s="208" t="s">
        <v>461</v>
      </c>
      <c r="F226" s="209" t="s">
        <v>462</v>
      </c>
      <c r="G226" s="210" t="s">
        <v>124</v>
      </c>
      <c r="H226" s="211">
        <v>2</v>
      </c>
      <c r="I226" s="212"/>
      <c r="J226" s="213">
        <f t="shared" ref="J226:J246" si="10">ROUND(I226*H226,2)</f>
        <v>0</v>
      </c>
      <c r="K226" s="209" t="s">
        <v>125</v>
      </c>
      <c r="L226" s="214"/>
      <c r="M226" s="215" t="s">
        <v>1</v>
      </c>
      <c r="N226" s="216" t="s">
        <v>38</v>
      </c>
      <c r="O226" s="58"/>
      <c r="P226" s="182">
        <f t="shared" ref="P226:P246" si="11">O226*H226</f>
        <v>0</v>
      </c>
      <c r="Q226" s="182">
        <v>0</v>
      </c>
      <c r="R226" s="182">
        <f t="shared" ref="R226:R246" si="12">Q226*H226</f>
        <v>0</v>
      </c>
      <c r="S226" s="182">
        <v>0</v>
      </c>
      <c r="T226" s="183">
        <f t="shared" ref="T226:T246" si="13">S226*H226</f>
        <v>0</v>
      </c>
      <c r="AR226" s="15" t="s">
        <v>135</v>
      </c>
      <c r="AT226" s="15" t="s">
        <v>180</v>
      </c>
      <c r="AU226" s="15" t="s">
        <v>76</v>
      </c>
      <c r="AY226" s="15" t="s">
        <v>119</v>
      </c>
      <c r="BE226" s="184">
        <f t="shared" ref="BE226:BE246" si="14">IF(N226="základní",J226,0)</f>
        <v>0</v>
      </c>
      <c r="BF226" s="184">
        <f t="shared" ref="BF226:BF246" si="15">IF(N226="snížená",J226,0)</f>
        <v>0</v>
      </c>
      <c r="BG226" s="184">
        <f t="shared" ref="BG226:BG246" si="16">IF(N226="zákl. přenesená",J226,0)</f>
        <v>0</v>
      </c>
      <c r="BH226" s="184">
        <f t="shared" ref="BH226:BH246" si="17">IF(N226="sníž. přenesená",J226,0)</f>
        <v>0</v>
      </c>
      <c r="BI226" s="184">
        <f t="shared" ref="BI226:BI246" si="18">IF(N226="nulová",J226,0)</f>
        <v>0</v>
      </c>
      <c r="BJ226" s="15" t="s">
        <v>74</v>
      </c>
      <c r="BK226" s="184">
        <f t="shared" ref="BK226:BK246" si="19">ROUND(I226*H226,2)</f>
        <v>0</v>
      </c>
      <c r="BL226" s="15" t="s">
        <v>126</v>
      </c>
      <c r="BM226" s="15" t="s">
        <v>463</v>
      </c>
    </row>
    <row r="227" spans="2:65" s="1" customFormat="1" ht="16.5" customHeight="1">
      <c r="B227" s="32"/>
      <c r="C227" s="207" t="s">
        <v>464</v>
      </c>
      <c r="D227" s="207" t="s">
        <v>180</v>
      </c>
      <c r="E227" s="208" t="s">
        <v>465</v>
      </c>
      <c r="F227" s="209" t="s">
        <v>466</v>
      </c>
      <c r="G227" s="210" t="s">
        <v>124</v>
      </c>
      <c r="H227" s="211">
        <v>2</v>
      </c>
      <c r="I227" s="212"/>
      <c r="J227" s="213">
        <f t="shared" si="10"/>
        <v>0</v>
      </c>
      <c r="K227" s="209" t="s">
        <v>125</v>
      </c>
      <c r="L227" s="214"/>
      <c r="M227" s="215" t="s">
        <v>1</v>
      </c>
      <c r="N227" s="216" t="s">
        <v>38</v>
      </c>
      <c r="O227" s="58"/>
      <c r="P227" s="182">
        <f t="shared" si="11"/>
        <v>0</v>
      </c>
      <c r="Q227" s="182">
        <v>0</v>
      </c>
      <c r="R227" s="182">
        <f t="shared" si="12"/>
        <v>0</v>
      </c>
      <c r="S227" s="182">
        <v>0</v>
      </c>
      <c r="T227" s="183">
        <f t="shared" si="13"/>
        <v>0</v>
      </c>
      <c r="AR227" s="15" t="s">
        <v>135</v>
      </c>
      <c r="AT227" s="15" t="s">
        <v>180</v>
      </c>
      <c r="AU227" s="15" t="s">
        <v>76</v>
      </c>
      <c r="AY227" s="15" t="s">
        <v>119</v>
      </c>
      <c r="BE227" s="184">
        <f t="shared" si="14"/>
        <v>0</v>
      </c>
      <c r="BF227" s="184">
        <f t="shared" si="15"/>
        <v>0</v>
      </c>
      <c r="BG227" s="184">
        <f t="shared" si="16"/>
        <v>0</v>
      </c>
      <c r="BH227" s="184">
        <f t="shared" si="17"/>
        <v>0</v>
      </c>
      <c r="BI227" s="184">
        <f t="shared" si="18"/>
        <v>0</v>
      </c>
      <c r="BJ227" s="15" t="s">
        <v>74</v>
      </c>
      <c r="BK227" s="184">
        <f t="shared" si="19"/>
        <v>0</v>
      </c>
      <c r="BL227" s="15" t="s">
        <v>126</v>
      </c>
      <c r="BM227" s="15" t="s">
        <v>467</v>
      </c>
    </row>
    <row r="228" spans="2:65" s="1" customFormat="1" ht="16.5" customHeight="1">
      <c r="B228" s="32"/>
      <c r="C228" s="173" t="s">
        <v>226</v>
      </c>
      <c r="D228" s="173" t="s">
        <v>121</v>
      </c>
      <c r="E228" s="174" t="s">
        <v>468</v>
      </c>
      <c r="F228" s="175" t="s">
        <v>469</v>
      </c>
      <c r="G228" s="176" t="s">
        <v>124</v>
      </c>
      <c r="H228" s="177">
        <v>3</v>
      </c>
      <c r="I228" s="178"/>
      <c r="J228" s="179">
        <f t="shared" si="10"/>
        <v>0</v>
      </c>
      <c r="K228" s="175" t="s">
        <v>125</v>
      </c>
      <c r="L228" s="36"/>
      <c r="M228" s="180" t="s">
        <v>1</v>
      </c>
      <c r="N228" s="181" t="s">
        <v>38</v>
      </c>
      <c r="O228" s="58"/>
      <c r="P228" s="182">
        <f t="shared" si="11"/>
        <v>0</v>
      </c>
      <c r="Q228" s="182">
        <v>0</v>
      </c>
      <c r="R228" s="182">
        <f t="shared" si="12"/>
        <v>0</v>
      </c>
      <c r="S228" s="182">
        <v>0</v>
      </c>
      <c r="T228" s="183">
        <f t="shared" si="13"/>
        <v>0</v>
      </c>
      <c r="AR228" s="15" t="s">
        <v>126</v>
      </c>
      <c r="AT228" s="15" t="s">
        <v>121</v>
      </c>
      <c r="AU228" s="15" t="s">
        <v>76</v>
      </c>
      <c r="AY228" s="15" t="s">
        <v>119</v>
      </c>
      <c r="BE228" s="184">
        <f t="shared" si="14"/>
        <v>0</v>
      </c>
      <c r="BF228" s="184">
        <f t="shared" si="15"/>
        <v>0</v>
      </c>
      <c r="BG228" s="184">
        <f t="shared" si="16"/>
        <v>0</v>
      </c>
      <c r="BH228" s="184">
        <f t="shared" si="17"/>
        <v>0</v>
      </c>
      <c r="BI228" s="184">
        <f t="shared" si="18"/>
        <v>0</v>
      </c>
      <c r="BJ228" s="15" t="s">
        <v>74</v>
      </c>
      <c r="BK228" s="184">
        <f t="shared" si="19"/>
        <v>0</v>
      </c>
      <c r="BL228" s="15" t="s">
        <v>126</v>
      </c>
      <c r="BM228" s="15" t="s">
        <v>470</v>
      </c>
    </row>
    <row r="229" spans="2:65" s="1" customFormat="1" ht="16.5" customHeight="1">
      <c r="B229" s="32"/>
      <c r="C229" s="207" t="s">
        <v>471</v>
      </c>
      <c r="D229" s="207" t="s">
        <v>180</v>
      </c>
      <c r="E229" s="208" t="s">
        <v>472</v>
      </c>
      <c r="F229" s="209" t="s">
        <v>473</v>
      </c>
      <c r="G229" s="210" t="s">
        <v>124</v>
      </c>
      <c r="H229" s="211">
        <v>3</v>
      </c>
      <c r="I229" s="212"/>
      <c r="J229" s="213">
        <f t="shared" si="10"/>
        <v>0</v>
      </c>
      <c r="K229" s="209" t="s">
        <v>125</v>
      </c>
      <c r="L229" s="214"/>
      <c r="M229" s="215" t="s">
        <v>1</v>
      </c>
      <c r="N229" s="216" t="s">
        <v>38</v>
      </c>
      <c r="O229" s="58"/>
      <c r="P229" s="182">
        <f t="shared" si="11"/>
        <v>0</v>
      </c>
      <c r="Q229" s="182">
        <v>0</v>
      </c>
      <c r="R229" s="182">
        <f t="shared" si="12"/>
        <v>0</v>
      </c>
      <c r="S229" s="182">
        <v>0</v>
      </c>
      <c r="T229" s="183">
        <f t="shared" si="13"/>
        <v>0</v>
      </c>
      <c r="AR229" s="15" t="s">
        <v>135</v>
      </c>
      <c r="AT229" s="15" t="s">
        <v>180</v>
      </c>
      <c r="AU229" s="15" t="s">
        <v>76</v>
      </c>
      <c r="AY229" s="15" t="s">
        <v>119</v>
      </c>
      <c r="BE229" s="184">
        <f t="shared" si="14"/>
        <v>0</v>
      </c>
      <c r="BF229" s="184">
        <f t="shared" si="15"/>
        <v>0</v>
      </c>
      <c r="BG229" s="184">
        <f t="shared" si="16"/>
        <v>0</v>
      </c>
      <c r="BH229" s="184">
        <f t="shared" si="17"/>
        <v>0</v>
      </c>
      <c r="BI229" s="184">
        <f t="shared" si="18"/>
        <v>0</v>
      </c>
      <c r="BJ229" s="15" t="s">
        <v>74</v>
      </c>
      <c r="BK229" s="184">
        <f t="shared" si="19"/>
        <v>0</v>
      </c>
      <c r="BL229" s="15" t="s">
        <v>126</v>
      </c>
      <c r="BM229" s="15" t="s">
        <v>474</v>
      </c>
    </row>
    <row r="230" spans="2:65" s="1" customFormat="1" ht="16.5" customHeight="1">
      <c r="B230" s="32"/>
      <c r="C230" s="207" t="s">
        <v>230</v>
      </c>
      <c r="D230" s="207" t="s">
        <v>180</v>
      </c>
      <c r="E230" s="208" t="s">
        <v>475</v>
      </c>
      <c r="F230" s="209" t="s">
        <v>476</v>
      </c>
      <c r="G230" s="210" t="s">
        <v>124</v>
      </c>
      <c r="H230" s="211">
        <v>3</v>
      </c>
      <c r="I230" s="212"/>
      <c r="J230" s="213">
        <f t="shared" si="10"/>
        <v>0</v>
      </c>
      <c r="K230" s="209" t="s">
        <v>125</v>
      </c>
      <c r="L230" s="214"/>
      <c r="M230" s="215" t="s">
        <v>1</v>
      </c>
      <c r="N230" s="216" t="s">
        <v>38</v>
      </c>
      <c r="O230" s="58"/>
      <c r="P230" s="182">
        <f t="shared" si="11"/>
        <v>0</v>
      </c>
      <c r="Q230" s="182">
        <v>0</v>
      </c>
      <c r="R230" s="182">
        <f t="shared" si="12"/>
        <v>0</v>
      </c>
      <c r="S230" s="182">
        <v>0</v>
      </c>
      <c r="T230" s="183">
        <f t="shared" si="13"/>
        <v>0</v>
      </c>
      <c r="AR230" s="15" t="s">
        <v>135</v>
      </c>
      <c r="AT230" s="15" t="s">
        <v>180</v>
      </c>
      <c r="AU230" s="15" t="s">
        <v>76</v>
      </c>
      <c r="AY230" s="15" t="s">
        <v>119</v>
      </c>
      <c r="BE230" s="184">
        <f t="shared" si="14"/>
        <v>0</v>
      </c>
      <c r="BF230" s="184">
        <f t="shared" si="15"/>
        <v>0</v>
      </c>
      <c r="BG230" s="184">
        <f t="shared" si="16"/>
        <v>0</v>
      </c>
      <c r="BH230" s="184">
        <f t="shared" si="17"/>
        <v>0</v>
      </c>
      <c r="BI230" s="184">
        <f t="shared" si="18"/>
        <v>0</v>
      </c>
      <c r="BJ230" s="15" t="s">
        <v>74</v>
      </c>
      <c r="BK230" s="184">
        <f t="shared" si="19"/>
        <v>0</v>
      </c>
      <c r="BL230" s="15" t="s">
        <v>126</v>
      </c>
      <c r="BM230" s="15" t="s">
        <v>477</v>
      </c>
    </row>
    <row r="231" spans="2:65" s="1" customFormat="1" ht="16.5" customHeight="1">
      <c r="B231" s="32"/>
      <c r="C231" s="173" t="s">
        <v>478</v>
      </c>
      <c r="D231" s="173" t="s">
        <v>121</v>
      </c>
      <c r="E231" s="174" t="s">
        <v>479</v>
      </c>
      <c r="F231" s="175" t="s">
        <v>480</v>
      </c>
      <c r="G231" s="176" t="s">
        <v>124</v>
      </c>
      <c r="H231" s="177">
        <v>1</v>
      </c>
      <c r="I231" s="178"/>
      <c r="J231" s="179">
        <f t="shared" si="10"/>
        <v>0</v>
      </c>
      <c r="K231" s="175" t="s">
        <v>125</v>
      </c>
      <c r="L231" s="36"/>
      <c r="M231" s="180" t="s">
        <v>1</v>
      </c>
      <c r="N231" s="181" t="s">
        <v>38</v>
      </c>
      <c r="O231" s="58"/>
      <c r="P231" s="182">
        <f t="shared" si="11"/>
        <v>0</v>
      </c>
      <c r="Q231" s="182">
        <v>0</v>
      </c>
      <c r="R231" s="182">
        <f t="shared" si="12"/>
        <v>0</v>
      </c>
      <c r="S231" s="182">
        <v>0</v>
      </c>
      <c r="T231" s="183">
        <f t="shared" si="13"/>
        <v>0</v>
      </c>
      <c r="AR231" s="15" t="s">
        <v>126</v>
      </c>
      <c r="AT231" s="15" t="s">
        <v>121</v>
      </c>
      <c r="AU231" s="15" t="s">
        <v>76</v>
      </c>
      <c r="AY231" s="15" t="s">
        <v>119</v>
      </c>
      <c r="BE231" s="184">
        <f t="shared" si="14"/>
        <v>0</v>
      </c>
      <c r="BF231" s="184">
        <f t="shared" si="15"/>
        <v>0</v>
      </c>
      <c r="BG231" s="184">
        <f t="shared" si="16"/>
        <v>0</v>
      </c>
      <c r="BH231" s="184">
        <f t="shared" si="17"/>
        <v>0</v>
      </c>
      <c r="BI231" s="184">
        <f t="shared" si="18"/>
        <v>0</v>
      </c>
      <c r="BJ231" s="15" t="s">
        <v>74</v>
      </c>
      <c r="BK231" s="184">
        <f t="shared" si="19"/>
        <v>0</v>
      </c>
      <c r="BL231" s="15" t="s">
        <v>126</v>
      </c>
      <c r="BM231" s="15" t="s">
        <v>481</v>
      </c>
    </row>
    <row r="232" spans="2:65" s="1" customFormat="1" ht="16.5" customHeight="1">
      <c r="B232" s="32"/>
      <c r="C232" s="207" t="s">
        <v>233</v>
      </c>
      <c r="D232" s="207" t="s">
        <v>180</v>
      </c>
      <c r="E232" s="208" t="s">
        <v>482</v>
      </c>
      <c r="F232" s="209" t="s">
        <v>483</v>
      </c>
      <c r="G232" s="210" t="s">
        <v>124</v>
      </c>
      <c r="H232" s="211">
        <v>1</v>
      </c>
      <c r="I232" s="212"/>
      <c r="J232" s="213">
        <f t="shared" si="10"/>
        <v>0</v>
      </c>
      <c r="K232" s="209" t="s">
        <v>125</v>
      </c>
      <c r="L232" s="214"/>
      <c r="M232" s="215" t="s">
        <v>1</v>
      </c>
      <c r="N232" s="216" t="s">
        <v>38</v>
      </c>
      <c r="O232" s="58"/>
      <c r="P232" s="182">
        <f t="shared" si="11"/>
        <v>0</v>
      </c>
      <c r="Q232" s="182">
        <v>0</v>
      </c>
      <c r="R232" s="182">
        <f t="shared" si="12"/>
        <v>0</v>
      </c>
      <c r="S232" s="182">
        <v>0</v>
      </c>
      <c r="T232" s="183">
        <f t="shared" si="13"/>
        <v>0</v>
      </c>
      <c r="AR232" s="15" t="s">
        <v>135</v>
      </c>
      <c r="AT232" s="15" t="s">
        <v>180</v>
      </c>
      <c r="AU232" s="15" t="s">
        <v>76</v>
      </c>
      <c r="AY232" s="15" t="s">
        <v>119</v>
      </c>
      <c r="BE232" s="184">
        <f t="shared" si="14"/>
        <v>0</v>
      </c>
      <c r="BF232" s="184">
        <f t="shared" si="15"/>
        <v>0</v>
      </c>
      <c r="BG232" s="184">
        <f t="shared" si="16"/>
        <v>0</v>
      </c>
      <c r="BH232" s="184">
        <f t="shared" si="17"/>
        <v>0</v>
      </c>
      <c r="BI232" s="184">
        <f t="shared" si="18"/>
        <v>0</v>
      </c>
      <c r="BJ232" s="15" t="s">
        <v>74</v>
      </c>
      <c r="BK232" s="184">
        <f t="shared" si="19"/>
        <v>0</v>
      </c>
      <c r="BL232" s="15" t="s">
        <v>126</v>
      </c>
      <c r="BM232" s="15" t="s">
        <v>484</v>
      </c>
    </row>
    <row r="233" spans="2:65" s="1" customFormat="1" ht="16.5" customHeight="1">
      <c r="B233" s="32"/>
      <c r="C233" s="173" t="s">
        <v>485</v>
      </c>
      <c r="D233" s="173" t="s">
        <v>121</v>
      </c>
      <c r="E233" s="174" t="s">
        <v>486</v>
      </c>
      <c r="F233" s="175" t="s">
        <v>487</v>
      </c>
      <c r="G233" s="176" t="s">
        <v>124</v>
      </c>
      <c r="H233" s="177">
        <v>1</v>
      </c>
      <c r="I233" s="178"/>
      <c r="J233" s="179">
        <f t="shared" si="10"/>
        <v>0</v>
      </c>
      <c r="K233" s="175" t="s">
        <v>125</v>
      </c>
      <c r="L233" s="36"/>
      <c r="M233" s="180" t="s">
        <v>1</v>
      </c>
      <c r="N233" s="181" t="s">
        <v>38</v>
      </c>
      <c r="O233" s="58"/>
      <c r="P233" s="182">
        <f t="shared" si="11"/>
        <v>0</v>
      </c>
      <c r="Q233" s="182">
        <v>0</v>
      </c>
      <c r="R233" s="182">
        <f t="shared" si="12"/>
        <v>0</v>
      </c>
      <c r="S233" s="182">
        <v>0</v>
      </c>
      <c r="T233" s="183">
        <f t="shared" si="13"/>
        <v>0</v>
      </c>
      <c r="AR233" s="15" t="s">
        <v>126</v>
      </c>
      <c r="AT233" s="15" t="s">
        <v>121</v>
      </c>
      <c r="AU233" s="15" t="s">
        <v>76</v>
      </c>
      <c r="AY233" s="15" t="s">
        <v>119</v>
      </c>
      <c r="BE233" s="184">
        <f t="shared" si="14"/>
        <v>0</v>
      </c>
      <c r="BF233" s="184">
        <f t="shared" si="15"/>
        <v>0</v>
      </c>
      <c r="BG233" s="184">
        <f t="shared" si="16"/>
        <v>0</v>
      </c>
      <c r="BH233" s="184">
        <f t="shared" si="17"/>
        <v>0</v>
      </c>
      <c r="BI233" s="184">
        <f t="shared" si="18"/>
        <v>0</v>
      </c>
      <c r="BJ233" s="15" t="s">
        <v>74</v>
      </c>
      <c r="BK233" s="184">
        <f t="shared" si="19"/>
        <v>0</v>
      </c>
      <c r="BL233" s="15" t="s">
        <v>126</v>
      </c>
      <c r="BM233" s="15" t="s">
        <v>488</v>
      </c>
    </row>
    <row r="234" spans="2:65" s="1" customFormat="1" ht="16.5" customHeight="1">
      <c r="B234" s="32"/>
      <c r="C234" s="207" t="s">
        <v>237</v>
      </c>
      <c r="D234" s="207" t="s">
        <v>180</v>
      </c>
      <c r="E234" s="208" t="s">
        <v>489</v>
      </c>
      <c r="F234" s="209" t="s">
        <v>490</v>
      </c>
      <c r="G234" s="210" t="s">
        <v>124</v>
      </c>
      <c r="H234" s="211">
        <v>1</v>
      </c>
      <c r="I234" s="212"/>
      <c r="J234" s="213">
        <f t="shared" si="10"/>
        <v>0</v>
      </c>
      <c r="K234" s="209" t="s">
        <v>125</v>
      </c>
      <c r="L234" s="214"/>
      <c r="M234" s="215" t="s">
        <v>1</v>
      </c>
      <c r="N234" s="216" t="s">
        <v>38</v>
      </c>
      <c r="O234" s="58"/>
      <c r="P234" s="182">
        <f t="shared" si="11"/>
        <v>0</v>
      </c>
      <c r="Q234" s="182">
        <v>0</v>
      </c>
      <c r="R234" s="182">
        <f t="shared" si="12"/>
        <v>0</v>
      </c>
      <c r="S234" s="182">
        <v>0</v>
      </c>
      <c r="T234" s="183">
        <f t="shared" si="13"/>
        <v>0</v>
      </c>
      <c r="AR234" s="15" t="s">
        <v>135</v>
      </c>
      <c r="AT234" s="15" t="s">
        <v>180</v>
      </c>
      <c r="AU234" s="15" t="s">
        <v>76</v>
      </c>
      <c r="AY234" s="15" t="s">
        <v>119</v>
      </c>
      <c r="BE234" s="184">
        <f t="shared" si="14"/>
        <v>0</v>
      </c>
      <c r="BF234" s="184">
        <f t="shared" si="15"/>
        <v>0</v>
      </c>
      <c r="BG234" s="184">
        <f t="shared" si="16"/>
        <v>0</v>
      </c>
      <c r="BH234" s="184">
        <f t="shared" si="17"/>
        <v>0</v>
      </c>
      <c r="BI234" s="184">
        <f t="shared" si="18"/>
        <v>0</v>
      </c>
      <c r="BJ234" s="15" t="s">
        <v>74</v>
      </c>
      <c r="BK234" s="184">
        <f t="shared" si="19"/>
        <v>0</v>
      </c>
      <c r="BL234" s="15" t="s">
        <v>126</v>
      </c>
      <c r="BM234" s="15" t="s">
        <v>491</v>
      </c>
    </row>
    <row r="235" spans="2:65" s="1" customFormat="1" ht="16.5" customHeight="1">
      <c r="B235" s="32"/>
      <c r="C235" s="207" t="s">
        <v>492</v>
      </c>
      <c r="D235" s="207" t="s">
        <v>180</v>
      </c>
      <c r="E235" s="208" t="s">
        <v>493</v>
      </c>
      <c r="F235" s="209" t="s">
        <v>494</v>
      </c>
      <c r="G235" s="210" t="s">
        <v>124</v>
      </c>
      <c r="H235" s="211">
        <v>1</v>
      </c>
      <c r="I235" s="212"/>
      <c r="J235" s="213">
        <f t="shared" si="10"/>
        <v>0</v>
      </c>
      <c r="K235" s="209" t="s">
        <v>125</v>
      </c>
      <c r="L235" s="214"/>
      <c r="M235" s="215" t="s">
        <v>1</v>
      </c>
      <c r="N235" s="216" t="s">
        <v>38</v>
      </c>
      <c r="O235" s="58"/>
      <c r="P235" s="182">
        <f t="shared" si="11"/>
        <v>0</v>
      </c>
      <c r="Q235" s="182">
        <v>0</v>
      </c>
      <c r="R235" s="182">
        <f t="shared" si="12"/>
        <v>0</v>
      </c>
      <c r="S235" s="182">
        <v>0</v>
      </c>
      <c r="T235" s="183">
        <f t="shared" si="13"/>
        <v>0</v>
      </c>
      <c r="AR235" s="15" t="s">
        <v>135</v>
      </c>
      <c r="AT235" s="15" t="s">
        <v>180</v>
      </c>
      <c r="AU235" s="15" t="s">
        <v>76</v>
      </c>
      <c r="AY235" s="15" t="s">
        <v>119</v>
      </c>
      <c r="BE235" s="184">
        <f t="shared" si="14"/>
        <v>0</v>
      </c>
      <c r="BF235" s="184">
        <f t="shared" si="15"/>
        <v>0</v>
      </c>
      <c r="BG235" s="184">
        <f t="shared" si="16"/>
        <v>0</v>
      </c>
      <c r="BH235" s="184">
        <f t="shared" si="17"/>
        <v>0</v>
      </c>
      <c r="BI235" s="184">
        <f t="shared" si="18"/>
        <v>0</v>
      </c>
      <c r="BJ235" s="15" t="s">
        <v>74</v>
      </c>
      <c r="BK235" s="184">
        <f t="shared" si="19"/>
        <v>0</v>
      </c>
      <c r="BL235" s="15" t="s">
        <v>126</v>
      </c>
      <c r="BM235" s="15" t="s">
        <v>495</v>
      </c>
    </row>
    <row r="236" spans="2:65" s="1" customFormat="1" ht="16.5" customHeight="1">
      <c r="B236" s="32"/>
      <c r="C236" s="173" t="s">
        <v>240</v>
      </c>
      <c r="D236" s="173" t="s">
        <v>121</v>
      </c>
      <c r="E236" s="174" t="s">
        <v>496</v>
      </c>
      <c r="F236" s="175" t="s">
        <v>497</v>
      </c>
      <c r="G236" s="176" t="s">
        <v>124</v>
      </c>
      <c r="H236" s="177">
        <v>13</v>
      </c>
      <c r="I236" s="178"/>
      <c r="J236" s="179">
        <f t="shared" si="10"/>
        <v>0</v>
      </c>
      <c r="K236" s="175" t="s">
        <v>125</v>
      </c>
      <c r="L236" s="36"/>
      <c r="M236" s="180" t="s">
        <v>1</v>
      </c>
      <c r="N236" s="181" t="s">
        <v>38</v>
      </c>
      <c r="O236" s="58"/>
      <c r="P236" s="182">
        <f t="shared" si="11"/>
        <v>0</v>
      </c>
      <c r="Q236" s="182">
        <v>0</v>
      </c>
      <c r="R236" s="182">
        <f t="shared" si="12"/>
        <v>0</v>
      </c>
      <c r="S236" s="182">
        <v>0</v>
      </c>
      <c r="T236" s="183">
        <f t="shared" si="13"/>
        <v>0</v>
      </c>
      <c r="AR236" s="15" t="s">
        <v>126</v>
      </c>
      <c r="AT236" s="15" t="s">
        <v>121</v>
      </c>
      <c r="AU236" s="15" t="s">
        <v>76</v>
      </c>
      <c r="AY236" s="15" t="s">
        <v>119</v>
      </c>
      <c r="BE236" s="184">
        <f t="shared" si="14"/>
        <v>0</v>
      </c>
      <c r="BF236" s="184">
        <f t="shared" si="15"/>
        <v>0</v>
      </c>
      <c r="BG236" s="184">
        <f t="shared" si="16"/>
        <v>0</v>
      </c>
      <c r="BH236" s="184">
        <f t="shared" si="17"/>
        <v>0</v>
      </c>
      <c r="BI236" s="184">
        <f t="shared" si="18"/>
        <v>0</v>
      </c>
      <c r="BJ236" s="15" t="s">
        <v>74</v>
      </c>
      <c r="BK236" s="184">
        <f t="shared" si="19"/>
        <v>0</v>
      </c>
      <c r="BL236" s="15" t="s">
        <v>126</v>
      </c>
      <c r="BM236" s="15" t="s">
        <v>498</v>
      </c>
    </row>
    <row r="237" spans="2:65" s="1" customFormat="1" ht="16.5" customHeight="1">
      <c r="B237" s="32"/>
      <c r="C237" s="207" t="s">
        <v>499</v>
      </c>
      <c r="D237" s="207" t="s">
        <v>180</v>
      </c>
      <c r="E237" s="208" t="s">
        <v>500</v>
      </c>
      <c r="F237" s="209" t="s">
        <v>501</v>
      </c>
      <c r="G237" s="210" t="s">
        <v>124</v>
      </c>
      <c r="H237" s="211">
        <v>13</v>
      </c>
      <c r="I237" s="212"/>
      <c r="J237" s="213">
        <f t="shared" si="10"/>
        <v>0</v>
      </c>
      <c r="K237" s="209" t="s">
        <v>125</v>
      </c>
      <c r="L237" s="214"/>
      <c r="M237" s="215" t="s">
        <v>1</v>
      </c>
      <c r="N237" s="216" t="s">
        <v>38</v>
      </c>
      <c r="O237" s="58"/>
      <c r="P237" s="182">
        <f t="shared" si="11"/>
        <v>0</v>
      </c>
      <c r="Q237" s="182">
        <v>0</v>
      </c>
      <c r="R237" s="182">
        <f t="shared" si="12"/>
        <v>0</v>
      </c>
      <c r="S237" s="182">
        <v>0</v>
      </c>
      <c r="T237" s="183">
        <f t="shared" si="13"/>
        <v>0</v>
      </c>
      <c r="AR237" s="15" t="s">
        <v>135</v>
      </c>
      <c r="AT237" s="15" t="s">
        <v>180</v>
      </c>
      <c r="AU237" s="15" t="s">
        <v>76</v>
      </c>
      <c r="AY237" s="15" t="s">
        <v>119</v>
      </c>
      <c r="BE237" s="184">
        <f t="shared" si="14"/>
        <v>0</v>
      </c>
      <c r="BF237" s="184">
        <f t="shared" si="15"/>
        <v>0</v>
      </c>
      <c r="BG237" s="184">
        <f t="shared" si="16"/>
        <v>0</v>
      </c>
      <c r="BH237" s="184">
        <f t="shared" si="17"/>
        <v>0</v>
      </c>
      <c r="BI237" s="184">
        <f t="shared" si="18"/>
        <v>0</v>
      </c>
      <c r="BJ237" s="15" t="s">
        <v>74</v>
      </c>
      <c r="BK237" s="184">
        <f t="shared" si="19"/>
        <v>0</v>
      </c>
      <c r="BL237" s="15" t="s">
        <v>126</v>
      </c>
      <c r="BM237" s="15" t="s">
        <v>502</v>
      </c>
    </row>
    <row r="238" spans="2:65" s="1" customFormat="1" ht="16.5" customHeight="1">
      <c r="B238" s="32"/>
      <c r="C238" s="173" t="s">
        <v>244</v>
      </c>
      <c r="D238" s="173" t="s">
        <v>121</v>
      </c>
      <c r="E238" s="174" t="s">
        <v>503</v>
      </c>
      <c r="F238" s="175" t="s">
        <v>504</v>
      </c>
      <c r="G238" s="176" t="s">
        <v>124</v>
      </c>
      <c r="H238" s="177">
        <v>4</v>
      </c>
      <c r="I238" s="178"/>
      <c r="J238" s="179">
        <f t="shared" si="10"/>
        <v>0</v>
      </c>
      <c r="K238" s="175" t="s">
        <v>125</v>
      </c>
      <c r="L238" s="36"/>
      <c r="M238" s="180" t="s">
        <v>1</v>
      </c>
      <c r="N238" s="181" t="s">
        <v>38</v>
      </c>
      <c r="O238" s="58"/>
      <c r="P238" s="182">
        <f t="shared" si="11"/>
        <v>0</v>
      </c>
      <c r="Q238" s="182">
        <v>0</v>
      </c>
      <c r="R238" s="182">
        <f t="shared" si="12"/>
        <v>0</v>
      </c>
      <c r="S238" s="182">
        <v>0</v>
      </c>
      <c r="T238" s="183">
        <f t="shared" si="13"/>
        <v>0</v>
      </c>
      <c r="AR238" s="15" t="s">
        <v>126</v>
      </c>
      <c r="AT238" s="15" t="s">
        <v>121</v>
      </c>
      <c r="AU238" s="15" t="s">
        <v>76</v>
      </c>
      <c r="AY238" s="15" t="s">
        <v>119</v>
      </c>
      <c r="BE238" s="184">
        <f t="shared" si="14"/>
        <v>0</v>
      </c>
      <c r="BF238" s="184">
        <f t="shared" si="15"/>
        <v>0</v>
      </c>
      <c r="BG238" s="184">
        <f t="shared" si="16"/>
        <v>0</v>
      </c>
      <c r="BH238" s="184">
        <f t="shared" si="17"/>
        <v>0</v>
      </c>
      <c r="BI238" s="184">
        <f t="shared" si="18"/>
        <v>0</v>
      </c>
      <c r="BJ238" s="15" t="s">
        <v>74</v>
      </c>
      <c r="BK238" s="184">
        <f t="shared" si="19"/>
        <v>0</v>
      </c>
      <c r="BL238" s="15" t="s">
        <v>126</v>
      </c>
      <c r="BM238" s="15" t="s">
        <v>505</v>
      </c>
    </row>
    <row r="239" spans="2:65" s="1" customFormat="1" ht="16.5" customHeight="1">
      <c r="B239" s="32"/>
      <c r="C239" s="207" t="s">
        <v>506</v>
      </c>
      <c r="D239" s="207" t="s">
        <v>180</v>
      </c>
      <c r="E239" s="208" t="s">
        <v>507</v>
      </c>
      <c r="F239" s="209" t="s">
        <v>508</v>
      </c>
      <c r="G239" s="210" t="s">
        <v>124</v>
      </c>
      <c r="H239" s="211">
        <v>4</v>
      </c>
      <c r="I239" s="212"/>
      <c r="J239" s="213">
        <f t="shared" si="10"/>
        <v>0</v>
      </c>
      <c r="K239" s="209" t="s">
        <v>125</v>
      </c>
      <c r="L239" s="214"/>
      <c r="M239" s="215" t="s">
        <v>1</v>
      </c>
      <c r="N239" s="216" t="s">
        <v>38</v>
      </c>
      <c r="O239" s="58"/>
      <c r="P239" s="182">
        <f t="shared" si="11"/>
        <v>0</v>
      </c>
      <c r="Q239" s="182">
        <v>0</v>
      </c>
      <c r="R239" s="182">
        <f t="shared" si="12"/>
        <v>0</v>
      </c>
      <c r="S239" s="182">
        <v>0</v>
      </c>
      <c r="T239" s="183">
        <f t="shared" si="13"/>
        <v>0</v>
      </c>
      <c r="AR239" s="15" t="s">
        <v>135</v>
      </c>
      <c r="AT239" s="15" t="s">
        <v>180</v>
      </c>
      <c r="AU239" s="15" t="s">
        <v>76</v>
      </c>
      <c r="AY239" s="15" t="s">
        <v>119</v>
      </c>
      <c r="BE239" s="184">
        <f t="shared" si="14"/>
        <v>0</v>
      </c>
      <c r="BF239" s="184">
        <f t="shared" si="15"/>
        <v>0</v>
      </c>
      <c r="BG239" s="184">
        <f t="shared" si="16"/>
        <v>0</v>
      </c>
      <c r="BH239" s="184">
        <f t="shared" si="17"/>
        <v>0</v>
      </c>
      <c r="BI239" s="184">
        <f t="shared" si="18"/>
        <v>0</v>
      </c>
      <c r="BJ239" s="15" t="s">
        <v>74</v>
      </c>
      <c r="BK239" s="184">
        <f t="shared" si="19"/>
        <v>0</v>
      </c>
      <c r="BL239" s="15" t="s">
        <v>126</v>
      </c>
      <c r="BM239" s="15" t="s">
        <v>509</v>
      </c>
    </row>
    <row r="240" spans="2:65" s="1" customFormat="1" ht="16.5" customHeight="1">
      <c r="B240" s="32"/>
      <c r="C240" s="207" t="s">
        <v>249</v>
      </c>
      <c r="D240" s="207" t="s">
        <v>180</v>
      </c>
      <c r="E240" s="208" t="s">
        <v>510</v>
      </c>
      <c r="F240" s="209" t="s">
        <v>511</v>
      </c>
      <c r="G240" s="210" t="s">
        <v>124</v>
      </c>
      <c r="H240" s="211">
        <v>17</v>
      </c>
      <c r="I240" s="212"/>
      <c r="J240" s="213">
        <f t="shared" si="10"/>
        <v>0</v>
      </c>
      <c r="K240" s="209" t="s">
        <v>1</v>
      </c>
      <c r="L240" s="214"/>
      <c r="M240" s="215" t="s">
        <v>1</v>
      </c>
      <c r="N240" s="216" t="s">
        <v>38</v>
      </c>
      <c r="O240" s="58"/>
      <c r="P240" s="182">
        <f t="shared" si="11"/>
        <v>0</v>
      </c>
      <c r="Q240" s="182">
        <v>0</v>
      </c>
      <c r="R240" s="182">
        <f t="shared" si="12"/>
        <v>0</v>
      </c>
      <c r="S240" s="182">
        <v>0</v>
      </c>
      <c r="T240" s="183">
        <f t="shared" si="13"/>
        <v>0</v>
      </c>
      <c r="AR240" s="15" t="s">
        <v>135</v>
      </c>
      <c r="AT240" s="15" t="s">
        <v>180</v>
      </c>
      <c r="AU240" s="15" t="s">
        <v>76</v>
      </c>
      <c r="AY240" s="15" t="s">
        <v>119</v>
      </c>
      <c r="BE240" s="184">
        <f t="shared" si="14"/>
        <v>0</v>
      </c>
      <c r="BF240" s="184">
        <f t="shared" si="15"/>
        <v>0</v>
      </c>
      <c r="BG240" s="184">
        <f t="shared" si="16"/>
        <v>0</v>
      </c>
      <c r="BH240" s="184">
        <f t="shared" si="17"/>
        <v>0</v>
      </c>
      <c r="BI240" s="184">
        <f t="shared" si="18"/>
        <v>0</v>
      </c>
      <c r="BJ240" s="15" t="s">
        <v>74</v>
      </c>
      <c r="BK240" s="184">
        <f t="shared" si="19"/>
        <v>0</v>
      </c>
      <c r="BL240" s="15" t="s">
        <v>126</v>
      </c>
      <c r="BM240" s="15" t="s">
        <v>512</v>
      </c>
    </row>
    <row r="241" spans="2:65" s="1" customFormat="1" ht="16.5" customHeight="1">
      <c r="B241" s="32"/>
      <c r="C241" s="207" t="s">
        <v>513</v>
      </c>
      <c r="D241" s="207" t="s">
        <v>180</v>
      </c>
      <c r="E241" s="208" t="s">
        <v>514</v>
      </c>
      <c r="F241" s="209" t="s">
        <v>515</v>
      </c>
      <c r="G241" s="210" t="s">
        <v>124</v>
      </c>
      <c r="H241" s="211">
        <v>17</v>
      </c>
      <c r="I241" s="212"/>
      <c r="J241" s="213">
        <f t="shared" si="10"/>
        <v>0</v>
      </c>
      <c r="K241" s="209" t="s">
        <v>125</v>
      </c>
      <c r="L241" s="214"/>
      <c r="M241" s="215" t="s">
        <v>1</v>
      </c>
      <c r="N241" s="216" t="s">
        <v>38</v>
      </c>
      <c r="O241" s="58"/>
      <c r="P241" s="182">
        <f t="shared" si="11"/>
        <v>0</v>
      </c>
      <c r="Q241" s="182">
        <v>0</v>
      </c>
      <c r="R241" s="182">
        <f t="shared" si="12"/>
        <v>0</v>
      </c>
      <c r="S241" s="182">
        <v>0</v>
      </c>
      <c r="T241" s="183">
        <f t="shared" si="13"/>
        <v>0</v>
      </c>
      <c r="AR241" s="15" t="s">
        <v>135</v>
      </c>
      <c r="AT241" s="15" t="s">
        <v>180</v>
      </c>
      <c r="AU241" s="15" t="s">
        <v>76</v>
      </c>
      <c r="AY241" s="15" t="s">
        <v>119</v>
      </c>
      <c r="BE241" s="184">
        <f t="shared" si="14"/>
        <v>0</v>
      </c>
      <c r="BF241" s="184">
        <f t="shared" si="15"/>
        <v>0</v>
      </c>
      <c r="BG241" s="184">
        <f t="shared" si="16"/>
        <v>0</v>
      </c>
      <c r="BH241" s="184">
        <f t="shared" si="17"/>
        <v>0</v>
      </c>
      <c r="BI241" s="184">
        <f t="shared" si="18"/>
        <v>0</v>
      </c>
      <c r="BJ241" s="15" t="s">
        <v>74</v>
      </c>
      <c r="BK241" s="184">
        <f t="shared" si="19"/>
        <v>0</v>
      </c>
      <c r="BL241" s="15" t="s">
        <v>126</v>
      </c>
      <c r="BM241" s="15" t="s">
        <v>516</v>
      </c>
    </row>
    <row r="242" spans="2:65" s="1" customFormat="1" ht="16.5" customHeight="1">
      <c r="B242" s="32"/>
      <c r="C242" s="173" t="s">
        <v>253</v>
      </c>
      <c r="D242" s="173" t="s">
        <v>121</v>
      </c>
      <c r="E242" s="174" t="s">
        <v>517</v>
      </c>
      <c r="F242" s="175" t="s">
        <v>518</v>
      </c>
      <c r="G242" s="176" t="s">
        <v>124</v>
      </c>
      <c r="H242" s="177">
        <v>17</v>
      </c>
      <c r="I242" s="178"/>
      <c r="J242" s="179">
        <f t="shared" si="10"/>
        <v>0</v>
      </c>
      <c r="K242" s="175" t="s">
        <v>125</v>
      </c>
      <c r="L242" s="36"/>
      <c r="M242" s="180" t="s">
        <v>1</v>
      </c>
      <c r="N242" s="181" t="s">
        <v>38</v>
      </c>
      <c r="O242" s="58"/>
      <c r="P242" s="182">
        <f t="shared" si="11"/>
        <v>0</v>
      </c>
      <c r="Q242" s="182">
        <v>0</v>
      </c>
      <c r="R242" s="182">
        <f t="shared" si="12"/>
        <v>0</v>
      </c>
      <c r="S242" s="182">
        <v>0</v>
      </c>
      <c r="T242" s="183">
        <f t="shared" si="13"/>
        <v>0</v>
      </c>
      <c r="AR242" s="15" t="s">
        <v>126</v>
      </c>
      <c r="AT242" s="15" t="s">
        <v>121</v>
      </c>
      <c r="AU242" s="15" t="s">
        <v>76</v>
      </c>
      <c r="AY242" s="15" t="s">
        <v>119</v>
      </c>
      <c r="BE242" s="184">
        <f t="shared" si="14"/>
        <v>0</v>
      </c>
      <c r="BF242" s="184">
        <f t="shared" si="15"/>
        <v>0</v>
      </c>
      <c r="BG242" s="184">
        <f t="shared" si="16"/>
        <v>0</v>
      </c>
      <c r="BH242" s="184">
        <f t="shared" si="17"/>
        <v>0</v>
      </c>
      <c r="BI242" s="184">
        <f t="shared" si="18"/>
        <v>0</v>
      </c>
      <c r="BJ242" s="15" t="s">
        <v>74</v>
      </c>
      <c r="BK242" s="184">
        <f t="shared" si="19"/>
        <v>0</v>
      </c>
      <c r="BL242" s="15" t="s">
        <v>126</v>
      </c>
      <c r="BM242" s="15" t="s">
        <v>519</v>
      </c>
    </row>
    <row r="243" spans="2:65" s="1" customFormat="1" ht="16.5" customHeight="1">
      <c r="B243" s="32"/>
      <c r="C243" s="207" t="s">
        <v>520</v>
      </c>
      <c r="D243" s="207" t="s">
        <v>180</v>
      </c>
      <c r="E243" s="208" t="s">
        <v>521</v>
      </c>
      <c r="F243" s="209" t="s">
        <v>522</v>
      </c>
      <c r="G243" s="210" t="s">
        <v>124</v>
      </c>
      <c r="H243" s="211">
        <v>17</v>
      </c>
      <c r="I243" s="212"/>
      <c r="J243" s="213">
        <f t="shared" si="10"/>
        <v>0</v>
      </c>
      <c r="K243" s="209" t="s">
        <v>125</v>
      </c>
      <c r="L243" s="214"/>
      <c r="M243" s="215" t="s">
        <v>1</v>
      </c>
      <c r="N243" s="216" t="s">
        <v>38</v>
      </c>
      <c r="O243" s="58"/>
      <c r="P243" s="182">
        <f t="shared" si="11"/>
        <v>0</v>
      </c>
      <c r="Q243" s="182">
        <v>0</v>
      </c>
      <c r="R243" s="182">
        <f t="shared" si="12"/>
        <v>0</v>
      </c>
      <c r="S243" s="182">
        <v>0</v>
      </c>
      <c r="T243" s="183">
        <f t="shared" si="13"/>
        <v>0</v>
      </c>
      <c r="AR243" s="15" t="s">
        <v>135</v>
      </c>
      <c r="AT243" s="15" t="s">
        <v>180</v>
      </c>
      <c r="AU243" s="15" t="s">
        <v>76</v>
      </c>
      <c r="AY243" s="15" t="s">
        <v>119</v>
      </c>
      <c r="BE243" s="184">
        <f t="shared" si="14"/>
        <v>0</v>
      </c>
      <c r="BF243" s="184">
        <f t="shared" si="15"/>
        <v>0</v>
      </c>
      <c r="BG243" s="184">
        <f t="shared" si="16"/>
        <v>0</v>
      </c>
      <c r="BH243" s="184">
        <f t="shared" si="17"/>
        <v>0</v>
      </c>
      <c r="BI243" s="184">
        <f t="shared" si="18"/>
        <v>0</v>
      </c>
      <c r="BJ243" s="15" t="s">
        <v>74</v>
      </c>
      <c r="BK243" s="184">
        <f t="shared" si="19"/>
        <v>0</v>
      </c>
      <c r="BL243" s="15" t="s">
        <v>126</v>
      </c>
      <c r="BM243" s="15" t="s">
        <v>523</v>
      </c>
    </row>
    <row r="244" spans="2:65" s="1" customFormat="1" ht="16.5" customHeight="1">
      <c r="B244" s="32"/>
      <c r="C244" s="173" t="s">
        <v>256</v>
      </c>
      <c r="D244" s="173" t="s">
        <v>121</v>
      </c>
      <c r="E244" s="174" t="s">
        <v>524</v>
      </c>
      <c r="F244" s="175" t="s">
        <v>525</v>
      </c>
      <c r="G244" s="176" t="s">
        <v>124</v>
      </c>
      <c r="H244" s="177">
        <v>17</v>
      </c>
      <c r="I244" s="178"/>
      <c r="J244" s="179">
        <f t="shared" si="10"/>
        <v>0</v>
      </c>
      <c r="K244" s="175" t="s">
        <v>125</v>
      </c>
      <c r="L244" s="36"/>
      <c r="M244" s="180" t="s">
        <v>1</v>
      </c>
      <c r="N244" s="181" t="s">
        <v>38</v>
      </c>
      <c r="O244" s="58"/>
      <c r="P244" s="182">
        <f t="shared" si="11"/>
        <v>0</v>
      </c>
      <c r="Q244" s="182">
        <v>0</v>
      </c>
      <c r="R244" s="182">
        <f t="shared" si="12"/>
        <v>0</v>
      </c>
      <c r="S244" s="182">
        <v>0</v>
      </c>
      <c r="T244" s="183">
        <f t="shared" si="13"/>
        <v>0</v>
      </c>
      <c r="AR244" s="15" t="s">
        <v>126</v>
      </c>
      <c r="AT244" s="15" t="s">
        <v>121</v>
      </c>
      <c r="AU244" s="15" t="s">
        <v>76</v>
      </c>
      <c r="AY244" s="15" t="s">
        <v>119</v>
      </c>
      <c r="BE244" s="184">
        <f t="shared" si="14"/>
        <v>0</v>
      </c>
      <c r="BF244" s="184">
        <f t="shared" si="15"/>
        <v>0</v>
      </c>
      <c r="BG244" s="184">
        <f t="shared" si="16"/>
        <v>0</v>
      </c>
      <c r="BH244" s="184">
        <f t="shared" si="17"/>
        <v>0</v>
      </c>
      <c r="BI244" s="184">
        <f t="shared" si="18"/>
        <v>0</v>
      </c>
      <c r="BJ244" s="15" t="s">
        <v>74</v>
      </c>
      <c r="BK244" s="184">
        <f t="shared" si="19"/>
        <v>0</v>
      </c>
      <c r="BL244" s="15" t="s">
        <v>126</v>
      </c>
      <c r="BM244" s="15" t="s">
        <v>526</v>
      </c>
    </row>
    <row r="245" spans="2:65" s="1" customFormat="1" ht="16.5" customHeight="1">
      <c r="B245" s="32"/>
      <c r="C245" s="207" t="s">
        <v>527</v>
      </c>
      <c r="D245" s="207" t="s">
        <v>180</v>
      </c>
      <c r="E245" s="208" t="s">
        <v>528</v>
      </c>
      <c r="F245" s="209" t="s">
        <v>529</v>
      </c>
      <c r="G245" s="210" t="s">
        <v>124</v>
      </c>
      <c r="H245" s="211">
        <v>17</v>
      </c>
      <c r="I245" s="212"/>
      <c r="J245" s="213">
        <f t="shared" si="10"/>
        <v>0</v>
      </c>
      <c r="K245" s="209" t="s">
        <v>125</v>
      </c>
      <c r="L245" s="214"/>
      <c r="M245" s="215" t="s">
        <v>1</v>
      </c>
      <c r="N245" s="216" t="s">
        <v>38</v>
      </c>
      <c r="O245" s="58"/>
      <c r="P245" s="182">
        <f t="shared" si="11"/>
        <v>0</v>
      </c>
      <c r="Q245" s="182">
        <v>0</v>
      </c>
      <c r="R245" s="182">
        <f t="shared" si="12"/>
        <v>0</v>
      </c>
      <c r="S245" s="182">
        <v>0</v>
      </c>
      <c r="T245" s="183">
        <f t="shared" si="13"/>
        <v>0</v>
      </c>
      <c r="AR245" s="15" t="s">
        <v>135</v>
      </c>
      <c r="AT245" s="15" t="s">
        <v>180</v>
      </c>
      <c r="AU245" s="15" t="s">
        <v>76</v>
      </c>
      <c r="AY245" s="15" t="s">
        <v>119</v>
      </c>
      <c r="BE245" s="184">
        <f t="shared" si="14"/>
        <v>0</v>
      </c>
      <c r="BF245" s="184">
        <f t="shared" si="15"/>
        <v>0</v>
      </c>
      <c r="BG245" s="184">
        <f t="shared" si="16"/>
        <v>0</v>
      </c>
      <c r="BH245" s="184">
        <f t="shared" si="17"/>
        <v>0</v>
      </c>
      <c r="BI245" s="184">
        <f t="shared" si="18"/>
        <v>0</v>
      </c>
      <c r="BJ245" s="15" t="s">
        <v>74</v>
      </c>
      <c r="BK245" s="184">
        <f t="shared" si="19"/>
        <v>0</v>
      </c>
      <c r="BL245" s="15" t="s">
        <v>126</v>
      </c>
      <c r="BM245" s="15" t="s">
        <v>530</v>
      </c>
    </row>
    <row r="246" spans="2:65" s="1" customFormat="1" ht="16.5" customHeight="1">
      <c r="B246" s="32"/>
      <c r="C246" s="173" t="s">
        <v>260</v>
      </c>
      <c r="D246" s="173" t="s">
        <v>121</v>
      </c>
      <c r="E246" s="174" t="s">
        <v>531</v>
      </c>
      <c r="F246" s="175" t="s">
        <v>532</v>
      </c>
      <c r="G246" s="176" t="s">
        <v>270</v>
      </c>
      <c r="H246" s="177">
        <v>98</v>
      </c>
      <c r="I246" s="178"/>
      <c r="J246" s="179">
        <f t="shared" si="10"/>
        <v>0</v>
      </c>
      <c r="K246" s="175" t="s">
        <v>125</v>
      </c>
      <c r="L246" s="36"/>
      <c r="M246" s="180" t="s">
        <v>1</v>
      </c>
      <c r="N246" s="181" t="s">
        <v>38</v>
      </c>
      <c r="O246" s="58"/>
      <c r="P246" s="182">
        <f t="shared" si="11"/>
        <v>0</v>
      </c>
      <c r="Q246" s="182">
        <v>0</v>
      </c>
      <c r="R246" s="182">
        <f t="shared" si="12"/>
        <v>0</v>
      </c>
      <c r="S246" s="182">
        <v>0</v>
      </c>
      <c r="T246" s="183">
        <f t="shared" si="13"/>
        <v>0</v>
      </c>
      <c r="AR246" s="15" t="s">
        <v>126</v>
      </c>
      <c r="AT246" s="15" t="s">
        <v>121</v>
      </c>
      <c r="AU246" s="15" t="s">
        <v>76</v>
      </c>
      <c r="AY246" s="15" t="s">
        <v>119</v>
      </c>
      <c r="BE246" s="184">
        <f t="shared" si="14"/>
        <v>0</v>
      </c>
      <c r="BF246" s="184">
        <f t="shared" si="15"/>
        <v>0</v>
      </c>
      <c r="BG246" s="184">
        <f t="shared" si="16"/>
        <v>0</v>
      </c>
      <c r="BH246" s="184">
        <f t="shared" si="17"/>
        <v>0</v>
      </c>
      <c r="BI246" s="184">
        <f t="shared" si="18"/>
        <v>0</v>
      </c>
      <c r="BJ246" s="15" t="s">
        <v>74</v>
      </c>
      <c r="BK246" s="184">
        <f t="shared" si="19"/>
        <v>0</v>
      </c>
      <c r="BL246" s="15" t="s">
        <v>126</v>
      </c>
      <c r="BM246" s="15" t="s">
        <v>533</v>
      </c>
    </row>
    <row r="247" spans="2:65" s="11" customFormat="1" ht="11.25">
      <c r="B247" s="185"/>
      <c r="C247" s="186"/>
      <c r="D247" s="187" t="s">
        <v>171</v>
      </c>
      <c r="E247" s="188" t="s">
        <v>1</v>
      </c>
      <c r="F247" s="189" t="s">
        <v>387</v>
      </c>
      <c r="G247" s="186"/>
      <c r="H247" s="188" t="s">
        <v>1</v>
      </c>
      <c r="I247" s="190"/>
      <c r="J247" s="186"/>
      <c r="K247" s="186"/>
      <c r="L247" s="191"/>
      <c r="M247" s="192"/>
      <c r="N247" s="193"/>
      <c r="O247" s="193"/>
      <c r="P247" s="193"/>
      <c r="Q247" s="193"/>
      <c r="R247" s="193"/>
      <c r="S247" s="193"/>
      <c r="T247" s="194"/>
      <c r="AT247" s="195" t="s">
        <v>171</v>
      </c>
      <c r="AU247" s="195" t="s">
        <v>76</v>
      </c>
      <c r="AV247" s="11" t="s">
        <v>74</v>
      </c>
      <c r="AW247" s="11" t="s">
        <v>30</v>
      </c>
      <c r="AX247" s="11" t="s">
        <v>67</v>
      </c>
      <c r="AY247" s="195" t="s">
        <v>119</v>
      </c>
    </row>
    <row r="248" spans="2:65" s="12" customFormat="1" ht="11.25">
      <c r="B248" s="196"/>
      <c r="C248" s="197"/>
      <c r="D248" s="187" t="s">
        <v>171</v>
      </c>
      <c r="E248" s="198" t="s">
        <v>1</v>
      </c>
      <c r="F248" s="199" t="s">
        <v>459</v>
      </c>
      <c r="G248" s="197"/>
      <c r="H248" s="200">
        <v>98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171</v>
      </c>
      <c r="AU248" s="206" t="s">
        <v>76</v>
      </c>
      <c r="AV248" s="12" t="s">
        <v>76</v>
      </c>
      <c r="AW248" s="12" t="s">
        <v>30</v>
      </c>
      <c r="AX248" s="12" t="s">
        <v>67</v>
      </c>
      <c r="AY248" s="206" t="s">
        <v>119</v>
      </c>
    </row>
    <row r="249" spans="2:65" s="13" customFormat="1" ht="11.25">
      <c r="B249" s="217"/>
      <c r="C249" s="218"/>
      <c r="D249" s="187" t="s">
        <v>171</v>
      </c>
      <c r="E249" s="219" t="s">
        <v>1</v>
      </c>
      <c r="F249" s="220" t="s">
        <v>201</v>
      </c>
      <c r="G249" s="218"/>
      <c r="H249" s="221">
        <v>98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171</v>
      </c>
      <c r="AU249" s="227" t="s">
        <v>76</v>
      </c>
      <c r="AV249" s="13" t="s">
        <v>126</v>
      </c>
      <c r="AW249" s="13" t="s">
        <v>30</v>
      </c>
      <c r="AX249" s="13" t="s">
        <v>74</v>
      </c>
      <c r="AY249" s="227" t="s">
        <v>119</v>
      </c>
    </row>
    <row r="250" spans="2:65" s="1" customFormat="1" ht="16.5" customHeight="1">
      <c r="B250" s="32"/>
      <c r="C250" s="173" t="s">
        <v>534</v>
      </c>
      <c r="D250" s="173" t="s">
        <v>121</v>
      </c>
      <c r="E250" s="174" t="s">
        <v>535</v>
      </c>
      <c r="F250" s="175" t="s">
        <v>536</v>
      </c>
      <c r="G250" s="176" t="s">
        <v>270</v>
      </c>
      <c r="H250" s="177">
        <v>369</v>
      </c>
      <c r="I250" s="178"/>
      <c r="J250" s="179">
        <f>ROUND(I250*H250,2)</f>
        <v>0</v>
      </c>
      <c r="K250" s="175" t="s">
        <v>125</v>
      </c>
      <c r="L250" s="36"/>
      <c r="M250" s="180" t="s">
        <v>1</v>
      </c>
      <c r="N250" s="181" t="s">
        <v>38</v>
      </c>
      <c r="O250" s="58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AR250" s="15" t="s">
        <v>126</v>
      </c>
      <c r="AT250" s="15" t="s">
        <v>121</v>
      </c>
      <c r="AU250" s="15" t="s">
        <v>76</v>
      </c>
      <c r="AY250" s="15" t="s">
        <v>119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5" t="s">
        <v>74</v>
      </c>
      <c r="BK250" s="184">
        <f>ROUND(I250*H250,2)</f>
        <v>0</v>
      </c>
      <c r="BL250" s="15" t="s">
        <v>126</v>
      </c>
      <c r="BM250" s="15" t="s">
        <v>537</v>
      </c>
    </row>
    <row r="251" spans="2:65" s="11" customFormat="1" ht="11.25">
      <c r="B251" s="185"/>
      <c r="C251" s="186"/>
      <c r="D251" s="187" t="s">
        <v>171</v>
      </c>
      <c r="E251" s="188" t="s">
        <v>1</v>
      </c>
      <c r="F251" s="189" t="s">
        <v>538</v>
      </c>
      <c r="G251" s="186"/>
      <c r="H251" s="188" t="s">
        <v>1</v>
      </c>
      <c r="I251" s="190"/>
      <c r="J251" s="186"/>
      <c r="K251" s="186"/>
      <c r="L251" s="191"/>
      <c r="M251" s="192"/>
      <c r="N251" s="193"/>
      <c r="O251" s="193"/>
      <c r="P251" s="193"/>
      <c r="Q251" s="193"/>
      <c r="R251" s="193"/>
      <c r="S251" s="193"/>
      <c r="T251" s="194"/>
      <c r="AT251" s="195" t="s">
        <v>171</v>
      </c>
      <c r="AU251" s="195" t="s">
        <v>76</v>
      </c>
      <c r="AV251" s="11" t="s">
        <v>74</v>
      </c>
      <c r="AW251" s="11" t="s">
        <v>30</v>
      </c>
      <c r="AX251" s="11" t="s">
        <v>67</v>
      </c>
      <c r="AY251" s="195" t="s">
        <v>119</v>
      </c>
    </row>
    <row r="252" spans="2:65" s="11" customFormat="1" ht="11.25">
      <c r="B252" s="185"/>
      <c r="C252" s="186"/>
      <c r="D252" s="187" t="s">
        <v>171</v>
      </c>
      <c r="E252" s="188" t="s">
        <v>1</v>
      </c>
      <c r="F252" s="189" t="s">
        <v>539</v>
      </c>
      <c r="G252" s="186"/>
      <c r="H252" s="188" t="s">
        <v>1</v>
      </c>
      <c r="I252" s="190"/>
      <c r="J252" s="186"/>
      <c r="K252" s="186"/>
      <c r="L252" s="191"/>
      <c r="M252" s="192"/>
      <c r="N252" s="193"/>
      <c r="O252" s="193"/>
      <c r="P252" s="193"/>
      <c r="Q252" s="193"/>
      <c r="R252" s="193"/>
      <c r="S252" s="193"/>
      <c r="T252" s="194"/>
      <c r="AT252" s="195" t="s">
        <v>171</v>
      </c>
      <c r="AU252" s="195" t="s">
        <v>76</v>
      </c>
      <c r="AV252" s="11" t="s">
        <v>74</v>
      </c>
      <c r="AW252" s="11" t="s">
        <v>30</v>
      </c>
      <c r="AX252" s="11" t="s">
        <v>67</v>
      </c>
      <c r="AY252" s="195" t="s">
        <v>119</v>
      </c>
    </row>
    <row r="253" spans="2:65" s="12" customFormat="1" ht="11.25">
      <c r="B253" s="196"/>
      <c r="C253" s="197"/>
      <c r="D253" s="187" t="s">
        <v>171</v>
      </c>
      <c r="E253" s="198" t="s">
        <v>1</v>
      </c>
      <c r="F253" s="199" t="s">
        <v>540</v>
      </c>
      <c r="G253" s="197"/>
      <c r="H253" s="200">
        <v>369</v>
      </c>
      <c r="I253" s="201"/>
      <c r="J253" s="197"/>
      <c r="K253" s="197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171</v>
      </c>
      <c r="AU253" s="206" t="s">
        <v>76</v>
      </c>
      <c r="AV253" s="12" t="s">
        <v>76</v>
      </c>
      <c r="AW253" s="12" t="s">
        <v>30</v>
      </c>
      <c r="AX253" s="12" t="s">
        <v>67</v>
      </c>
      <c r="AY253" s="206" t="s">
        <v>119</v>
      </c>
    </row>
    <row r="254" spans="2:65" s="13" customFormat="1" ht="11.25">
      <c r="B254" s="217"/>
      <c r="C254" s="218"/>
      <c r="D254" s="187" t="s">
        <v>171</v>
      </c>
      <c r="E254" s="219" t="s">
        <v>1</v>
      </c>
      <c r="F254" s="220" t="s">
        <v>201</v>
      </c>
      <c r="G254" s="218"/>
      <c r="H254" s="221">
        <v>369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171</v>
      </c>
      <c r="AU254" s="227" t="s">
        <v>76</v>
      </c>
      <c r="AV254" s="13" t="s">
        <v>126</v>
      </c>
      <c r="AW254" s="13" t="s">
        <v>30</v>
      </c>
      <c r="AX254" s="13" t="s">
        <v>74</v>
      </c>
      <c r="AY254" s="227" t="s">
        <v>119</v>
      </c>
    </row>
    <row r="255" spans="2:65" s="1" customFormat="1" ht="16.5" customHeight="1">
      <c r="B255" s="32"/>
      <c r="C255" s="173" t="s">
        <v>263</v>
      </c>
      <c r="D255" s="173" t="s">
        <v>121</v>
      </c>
      <c r="E255" s="174" t="s">
        <v>541</v>
      </c>
      <c r="F255" s="175" t="s">
        <v>542</v>
      </c>
      <c r="G255" s="176" t="s">
        <v>270</v>
      </c>
      <c r="H255" s="177">
        <v>98</v>
      </c>
      <c r="I255" s="178"/>
      <c r="J255" s="179">
        <f>ROUND(I255*H255,2)</f>
        <v>0</v>
      </c>
      <c r="K255" s="175" t="s">
        <v>125</v>
      </c>
      <c r="L255" s="36"/>
      <c r="M255" s="180" t="s">
        <v>1</v>
      </c>
      <c r="N255" s="181" t="s">
        <v>38</v>
      </c>
      <c r="O255" s="58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AR255" s="15" t="s">
        <v>126</v>
      </c>
      <c r="AT255" s="15" t="s">
        <v>121</v>
      </c>
      <c r="AU255" s="15" t="s">
        <v>76</v>
      </c>
      <c r="AY255" s="15" t="s">
        <v>119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5" t="s">
        <v>74</v>
      </c>
      <c r="BK255" s="184">
        <f>ROUND(I255*H255,2)</f>
        <v>0</v>
      </c>
      <c r="BL255" s="15" t="s">
        <v>126</v>
      </c>
      <c r="BM255" s="15" t="s">
        <v>543</v>
      </c>
    </row>
    <row r="256" spans="2:65" s="1" customFormat="1" ht="16.5" customHeight="1">
      <c r="B256" s="32"/>
      <c r="C256" s="173" t="s">
        <v>544</v>
      </c>
      <c r="D256" s="173" t="s">
        <v>121</v>
      </c>
      <c r="E256" s="174" t="s">
        <v>545</v>
      </c>
      <c r="F256" s="175" t="s">
        <v>546</v>
      </c>
      <c r="G256" s="176" t="s">
        <v>270</v>
      </c>
      <c r="H256" s="177">
        <v>369</v>
      </c>
      <c r="I256" s="178"/>
      <c r="J256" s="179">
        <f>ROUND(I256*H256,2)</f>
        <v>0</v>
      </c>
      <c r="K256" s="175" t="s">
        <v>125</v>
      </c>
      <c r="L256" s="36"/>
      <c r="M256" s="180" t="s">
        <v>1</v>
      </c>
      <c r="N256" s="181" t="s">
        <v>38</v>
      </c>
      <c r="O256" s="58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AR256" s="15" t="s">
        <v>126</v>
      </c>
      <c r="AT256" s="15" t="s">
        <v>121</v>
      </c>
      <c r="AU256" s="15" t="s">
        <v>76</v>
      </c>
      <c r="AY256" s="15" t="s">
        <v>119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5" t="s">
        <v>74</v>
      </c>
      <c r="BK256" s="184">
        <f>ROUND(I256*H256,2)</f>
        <v>0</v>
      </c>
      <c r="BL256" s="15" t="s">
        <v>126</v>
      </c>
      <c r="BM256" s="15" t="s">
        <v>547</v>
      </c>
    </row>
    <row r="257" spans="2:65" s="1" customFormat="1" ht="16.5" customHeight="1">
      <c r="B257" s="32"/>
      <c r="C257" s="173" t="s">
        <v>267</v>
      </c>
      <c r="D257" s="173" t="s">
        <v>121</v>
      </c>
      <c r="E257" s="174" t="s">
        <v>548</v>
      </c>
      <c r="F257" s="175" t="s">
        <v>549</v>
      </c>
      <c r="G257" s="176" t="s">
        <v>270</v>
      </c>
      <c r="H257" s="177">
        <v>467</v>
      </c>
      <c r="I257" s="178"/>
      <c r="J257" s="179">
        <f>ROUND(I257*H257,2)</f>
        <v>0</v>
      </c>
      <c r="K257" s="175" t="s">
        <v>125</v>
      </c>
      <c r="L257" s="36"/>
      <c r="M257" s="180" t="s">
        <v>1</v>
      </c>
      <c r="N257" s="181" t="s">
        <v>38</v>
      </c>
      <c r="O257" s="58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AR257" s="15" t="s">
        <v>126</v>
      </c>
      <c r="AT257" s="15" t="s">
        <v>121</v>
      </c>
      <c r="AU257" s="15" t="s">
        <v>76</v>
      </c>
      <c r="AY257" s="15" t="s">
        <v>119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5" t="s">
        <v>74</v>
      </c>
      <c r="BK257" s="184">
        <f>ROUND(I257*H257,2)</f>
        <v>0</v>
      </c>
      <c r="BL257" s="15" t="s">
        <v>126</v>
      </c>
      <c r="BM257" s="15" t="s">
        <v>550</v>
      </c>
    </row>
    <row r="258" spans="2:65" s="12" customFormat="1" ht="11.25">
      <c r="B258" s="196"/>
      <c r="C258" s="197"/>
      <c r="D258" s="187" t="s">
        <v>171</v>
      </c>
      <c r="E258" s="198" t="s">
        <v>1</v>
      </c>
      <c r="F258" s="199" t="s">
        <v>551</v>
      </c>
      <c r="G258" s="197"/>
      <c r="H258" s="200">
        <v>467</v>
      </c>
      <c r="I258" s="201"/>
      <c r="J258" s="197"/>
      <c r="K258" s="197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171</v>
      </c>
      <c r="AU258" s="206" t="s">
        <v>76</v>
      </c>
      <c r="AV258" s="12" t="s">
        <v>76</v>
      </c>
      <c r="AW258" s="12" t="s">
        <v>30</v>
      </c>
      <c r="AX258" s="12" t="s">
        <v>67</v>
      </c>
      <c r="AY258" s="206" t="s">
        <v>119</v>
      </c>
    </row>
    <row r="259" spans="2:65" s="13" customFormat="1" ht="11.25">
      <c r="B259" s="217"/>
      <c r="C259" s="218"/>
      <c r="D259" s="187" t="s">
        <v>171</v>
      </c>
      <c r="E259" s="219" t="s">
        <v>1</v>
      </c>
      <c r="F259" s="220" t="s">
        <v>201</v>
      </c>
      <c r="G259" s="218"/>
      <c r="H259" s="221">
        <v>467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171</v>
      </c>
      <c r="AU259" s="227" t="s">
        <v>76</v>
      </c>
      <c r="AV259" s="13" t="s">
        <v>126</v>
      </c>
      <c r="AW259" s="13" t="s">
        <v>30</v>
      </c>
      <c r="AX259" s="13" t="s">
        <v>74</v>
      </c>
      <c r="AY259" s="227" t="s">
        <v>119</v>
      </c>
    </row>
    <row r="260" spans="2:65" s="1" customFormat="1" ht="16.5" customHeight="1">
      <c r="B260" s="32"/>
      <c r="C260" s="173" t="s">
        <v>552</v>
      </c>
      <c r="D260" s="173" t="s">
        <v>121</v>
      </c>
      <c r="E260" s="174" t="s">
        <v>553</v>
      </c>
      <c r="F260" s="175" t="s">
        <v>554</v>
      </c>
      <c r="G260" s="176" t="s">
        <v>270</v>
      </c>
      <c r="H260" s="177">
        <v>467</v>
      </c>
      <c r="I260" s="178"/>
      <c r="J260" s="179">
        <f>ROUND(I260*H260,2)</f>
        <v>0</v>
      </c>
      <c r="K260" s="175" t="s">
        <v>125</v>
      </c>
      <c r="L260" s="36"/>
      <c r="M260" s="180" t="s">
        <v>1</v>
      </c>
      <c r="N260" s="181" t="s">
        <v>38</v>
      </c>
      <c r="O260" s="58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AR260" s="15" t="s">
        <v>126</v>
      </c>
      <c r="AT260" s="15" t="s">
        <v>121</v>
      </c>
      <c r="AU260" s="15" t="s">
        <v>76</v>
      </c>
      <c r="AY260" s="15" t="s">
        <v>119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5" t="s">
        <v>74</v>
      </c>
      <c r="BK260" s="184">
        <f>ROUND(I260*H260,2)</f>
        <v>0</v>
      </c>
      <c r="BL260" s="15" t="s">
        <v>126</v>
      </c>
      <c r="BM260" s="15" t="s">
        <v>555</v>
      </c>
    </row>
    <row r="261" spans="2:65" s="1" customFormat="1" ht="16.5" customHeight="1">
      <c r="B261" s="32"/>
      <c r="C261" s="173" t="s">
        <v>271</v>
      </c>
      <c r="D261" s="173" t="s">
        <v>121</v>
      </c>
      <c r="E261" s="174" t="s">
        <v>556</v>
      </c>
      <c r="F261" s="175" t="s">
        <v>557</v>
      </c>
      <c r="G261" s="176" t="s">
        <v>124</v>
      </c>
      <c r="H261" s="177">
        <v>34</v>
      </c>
      <c r="I261" s="178"/>
      <c r="J261" s="179">
        <f>ROUND(I261*H261,2)</f>
        <v>0</v>
      </c>
      <c r="K261" s="175" t="s">
        <v>1</v>
      </c>
      <c r="L261" s="36"/>
      <c r="M261" s="180" t="s">
        <v>1</v>
      </c>
      <c r="N261" s="181" t="s">
        <v>38</v>
      </c>
      <c r="O261" s="58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AR261" s="15" t="s">
        <v>126</v>
      </c>
      <c r="AT261" s="15" t="s">
        <v>121</v>
      </c>
      <c r="AU261" s="15" t="s">
        <v>76</v>
      </c>
      <c r="AY261" s="15" t="s">
        <v>119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5" t="s">
        <v>74</v>
      </c>
      <c r="BK261" s="184">
        <f>ROUND(I261*H261,2)</f>
        <v>0</v>
      </c>
      <c r="BL261" s="15" t="s">
        <v>126</v>
      </c>
      <c r="BM261" s="15" t="s">
        <v>558</v>
      </c>
    </row>
    <row r="262" spans="2:65" s="12" customFormat="1" ht="11.25">
      <c r="B262" s="196"/>
      <c r="C262" s="197"/>
      <c r="D262" s="187" t="s">
        <v>171</v>
      </c>
      <c r="E262" s="198" t="s">
        <v>1</v>
      </c>
      <c r="F262" s="199" t="s">
        <v>559</v>
      </c>
      <c r="G262" s="197"/>
      <c r="H262" s="200">
        <v>34</v>
      </c>
      <c r="I262" s="201"/>
      <c r="J262" s="197"/>
      <c r="K262" s="197"/>
      <c r="L262" s="202"/>
      <c r="M262" s="203"/>
      <c r="N262" s="204"/>
      <c r="O262" s="204"/>
      <c r="P262" s="204"/>
      <c r="Q262" s="204"/>
      <c r="R262" s="204"/>
      <c r="S262" s="204"/>
      <c r="T262" s="205"/>
      <c r="AT262" s="206" t="s">
        <v>171</v>
      </c>
      <c r="AU262" s="206" t="s">
        <v>76</v>
      </c>
      <c r="AV262" s="12" t="s">
        <v>76</v>
      </c>
      <c r="AW262" s="12" t="s">
        <v>30</v>
      </c>
      <c r="AX262" s="12" t="s">
        <v>67</v>
      </c>
      <c r="AY262" s="206" t="s">
        <v>119</v>
      </c>
    </row>
    <row r="263" spans="2:65" s="13" customFormat="1" ht="11.25">
      <c r="B263" s="217"/>
      <c r="C263" s="218"/>
      <c r="D263" s="187" t="s">
        <v>171</v>
      </c>
      <c r="E263" s="219" t="s">
        <v>1</v>
      </c>
      <c r="F263" s="220" t="s">
        <v>201</v>
      </c>
      <c r="G263" s="218"/>
      <c r="H263" s="221">
        <v>34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171</v>
      </c>
      <c r="AU263" s="227" t="s">
        <v>76</v>
      </c>
      <c r="AV263" s="13" t="s">
        <v>126</v>
      </c>
      <c r="AW263" s="13" t="s">
        <v>30</v>
      </c>
      <c r="AX263" s="13" t="s">
        <v>74</v>
      </c>
      <c r="AY263" s="227" t="s">
        <v>119</v>
      </c>
    </row>
    <row r="264" spans="2:65" s="10" customFormat="1" ht="22.9" customHeight="1">
      <c r="B264" s="157"/>
      <c r="C264" s="158"/>
      <c r="D264" s="159" t="s">
        <v>66</v>
      </c>
      <c r="E264" s="171" t="s">
        <v>560</v>
      </c>
      <c r="F264" s="171" t="s">
        <v>561</v>
      </c>
      <c r="G264" s="158"/>
      <c r="H264" s="158"/>
      <c r="I264" s="161"/>
      <c r="J264" s="172">
        <f>BK264</f>
        <v>0</v>
      </c>
      <c r="K264" s="158"/>
      <c r="L264" s="163"/>
      <c r="M264" s="164"/>
      <c r="N264" s="165"/>
      <c r="O264" s="165"/>
      <c r="P264" s="166">
        <f>SUM(P265:P266)</f>
        <v>0</v>
      </c>
      <c r="Q264" s="165"/>
      <c r="R264" s="166">
        <f>SUM(R265:R266)</f>
        <v>0</v>
      </c>
      <c r="S264" s="165"/>
      <c r="T264" s="167">
        <f>SUM(T265:T266)</f>
        <v>0</v>
      </c>
      <c r="AR264" s="168" t="s">
        <v>74</v>
      </c>
      <c r="AT264" s="169" t="s">
        <v>66</v>
      </c>
      <c r="AU264" s="169" t="s">
        <v>74</v>
      </c>
      <c r="AY264" s="168" t="s">
        <v>119</v>
      </c>
      <c r="BK264" s="170">
        <f>SUM(BK265:BK266)</f>
        <v>0</v>
      </c>
    </row>
    <row r="265" spans="2:65" s="1" customFormat="1" ht="16.5" customHeight="1">
      <c r="B265" s="32"/>
      <c r="C265" s="173" t="s">
        <v>562</v>
      </c>
      <c r="D265" s="173" t="s">
        <v>121</v>
      </c>
      <c r="E265" s="174" t="s">
        <v>563</v>
      </c>
      <c r="F265" s="175" t="s">
        <v>564</v>
      </c>
      <c r="G265" s="176" t="s">
        <v>142</v>
      </c>
      <c r="H265" s="177">
        <v>1.24</v>
      </c>
      <c r="I265" s="178"/>
      <c r="J265" s="179">
        <f>ROUND(I265*H265,2)</f>
        <v>0</v>
      </c>
      <c r="K265" s="175" t="s">
        <v>125</v>
      </c>
      <c r="L265" s="36"/>
      <c r="M265" s="180" t="s">
        <v>1</v>
      </c>
      <c r="N265" s="181" t="s">
        <v>38</v>
      </c>
      <c r="O265" s="58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AR265" s="15" t="s">
        <v>126</v>
      </c>
      <c r="AT265" s="15" t="s">
        <v>121</v>
      </c>
      <c r="AU265" s="15" t="s">
        <v>76</v>
      </c>
      <c r="AY265" s="15" t="s">
        <v>119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5" t="s">
        <v>74</v>
      </c>
      <c r="BK265" s="184">
        <f>ROUND(I265*H265,2)</f>
        <v>0</v>
      </c>
      <c r="BL265" s="15" t="s">
        <v>126</v>
      </c>
      <c r="BM265" s="15" t="s">
        <v>565</v>
      </c>
    </row>
    <row r="266" spans="2:65" s="1" customFormat="1" ht="16.5" customHeight="1">
      <c r="B266" s="32"/>
      <c r="C266" s="173" t="s">
        <v>275</v>
      </c>
      <c r="D266" s="173" t="s">
        <v>121</v>
      </c>
      <c r="E266" s="174" t="s">
        <v>566</v>
      </c>
      <c r="F266" s="175" t="s">
        <v>567</v>
      </c>
      <c r="G266" s="176" t="s">
        <v>1</v>
      </c>
      <c r="H266" s="177">
        <v>0</v>
      </c>
      <c r="I266" s="178"/>
      <c r="J266" s="179">
        <f>ROUND(I266*H266,2)</f>
        <v>0</v>
      </c>
      <c r="K266" s="175" t="s">
        <v>1</v>
      </c>
      <c r="L266" s="36"/>
      <c r="M266" s="180" t="s">
        <v>1</v>
      </c>
      <c r="N266" s="181" t="s">
        <v>38</v>
      </c>
      <c r="O266" s="58"/>
      <c r="P266" s="182">
        <f>O266*H266</f>
        <v>0</v>
      </c>
      <c r="Q266" s="182">
        <v>0</v>
      </c>
      <c r="R266" s="182">
        <f>Q266*H266</f>
        <v>0</v>
      </c>
      <c r="S266" s="182">
        <v>0</v>
      </c>
      <c r="T266" s="183">
        <f>S266*H266</f>
        <v>0</v>
      </c>
      <c r="AR266" s="15" t="s">
        <v>126</v>
      </c>
      <c r="AT266" s="15" t="s">
        <v>121</v>
      </c>
      <c r="AU266" s="15" t="s">
        <v>76</v>
      </c>
      <c r="AY266" s="15" t="s">
        <v>119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5" t="s">
        <v>74</v>
      </c>
      <c r="BK266" s="184">
        <f>ROUND(I266*H266,2)</f>
        <v>0</v>
      </c>
      <c r="BL266" s="15" t="s">
        <v>126</v>
      </c>
      <c r="BM266" s="15" t="s">
        <v>568</v>
      </c>
    </row>
    <row r="267" spans="2:65" s="10" customFormat="1" ht="25.9" customHeight="1">
      <c r="B267" s="157"/>
      <c r="C267" s="158"/>
      <c r="D267" s="159" t="s">
        <v>66</v>
      </c>
      <c r="E267" s="160" t="s">
        <v>569</v>
      </c>
      <c r="F267" s="160" t="s">
        <v>570</v>
      </c>
      <c r="G267" s="158"/>
      <c r="H267" s="158"/>
      <c r="I267" s="161"/>
      <c r="J267" s="162">
        <f>BK267</f>
        <v>0</v>
      </c>
      <c r="K267" s="158"/>
      <c r="L267" s="163"/>
      <c r="M267" s="164"/>
      <c r="N267" s="165"/>
      <c r="O267" s="165"/>
      <c r="P267" s="166">
        <f>P268</f>
        <v>0</v>
      </c>
      <c r="Q267" s="165"/>
      <c r="R267" s="166">
        <f>R268</f>
        <v>0</v>
      </c>
      <c r="S267" s="165"/>
      <c r="T267" s="167">
        <f>T268</f>
        <v>0</v>
      </c>
      <c r="AR267" s="168" t="s">
        <v>76</v>
      </c>
      <c r="AT267" s="169" t="s">
        <v>66</v>
      </c>
      <c r="AU267" s="169" t="s">
        <v>67</v>
      </c>
      <c r="AY267" s="168" t="s">
        <v>119</v>
      </c>
      <c r="BK267" s="170">
        <f>BK268</f>
        <v>0</v>
      </c>
    </row>
    <row r="268" spans="2:65" s="10" customFormat="1" ht="22.9" customHeight="1">
      <c r="B268" s="157"/>
      <c r="C268" s="158"/>
      <c r="D268" s="159" t="s">
        <v>66</v>
      </c>
      <c r="E268" s="171" t="s">
        <v>571</v>
      </c>
      <c r="F268" s="171" t="s">
        <v>572</v>
      </c>
      <c r="G268" s="158"/>
      <c r="H268" s="158"/>
      <c r="I268" s="161"/>
      <c r="J268" s="172">
        <f>BK268</f>
        <v>0</v>
      </c>
      <c r="K268" s="158"/>
      <c r="L268" s="163"/>
      <c r="M268" s="164"/>
      <c r="N268" s="165"/>
      <c r="O268" s="165"/>
      <c r="P268" s="166">
        <f>P269</f>
        <v>0</v>
      </c>
      <c r="Q268" s="165"/>
      <c r="R268" s="166">
        <f>R269</f>
        <v>0</v>
      </c>
      <c r="S268" s="165"/>
      <c r="T268" s="167">
        <f>T269</f>
        <v>0</v>
      </c>
      <c r="AR268" s="168" t="s">
        <v>76</v>
      </c>
      <c r="AT268" s="169" t="s">
        <v>66</v>
      </c>
      <c r="AU268" s="169" t="s">
        <v>74</v>
      </c>
      <c r="AY268" s="168" t="s">
        <v>119</v>
      </c>
      <c r="BK268" s="170">
        <f>BK269</f>
        <v>0</v>
      </c>
    </row>
    <row r="269" spans="2:65" s="1" customFormat="1" ht="16.5" customHeight="1">
      <c r="B269" s="32"/>
      <c r="C269" s="173" t="s">
        <v>573</v>
      </c>
      <c r="D269" s="173" t="s">
        <v>121</v>
      </c>
      <c r="E269" s="174" t="s">
        <v>574</v>
      </c>
      <c r="F269" s="175" t="s">
        <v>575</v>
      </c>
      <c r="G269" s="176" t="s">
        <v>576</v>
      </c>
      <c r="H269" s="177">
        <v>0</v>
      </c>
      <c r="I269" s="178"/>
      <c r="J269" s="179">
        <f>ROUND(I269*H269,2)</f>
        <v>0</v>
      </c>
      <c r="K269" s="175" t="s">
        <v>125</v>
      </c>
      <c r="L269" s="36"/>
      <c r="M269" s="228" t="s">
        <v>1</v>
      </c>
      <c r="N269" s="229" t="s">
        <v>38</v>
      </c>
      <c r="O269" s="230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AR269" s="15" t="s">
        <v>151</v>
      </c>
      <c r="AT269" s="15" t="s">
        <v>121</v>
      </c>
      <c r="AU269" s="15" t="s">
        <v>76</v>
      </c>
      <c r="AY269" s="15" t="s">
        <v>119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5" t="s">
        <v>74</v>
      </c>
      <c r="BK269" s="184">
        <f>ROUND(I269*H269,2)</f>
        <v>0</v>
      </c>
      <c r="BL269" s="15" t="s">
        <v>151</v>
      </c>
      <c r="BM269" s="15" t="s">
        <v>577</v>
      </c>
    </row>
    <row r="270" spans="2:65" s="1" customFormat="1" ht="6.95" customHeight="1">
      <c r="B270" s="44"/>
      <c r="C270" s="45"/>
      <c r="D270" s="45"/>
      <c r="E270" s="45"/>
      <c r="F270" s="45"/>
      <c r="G270" s="45"/>
      <c r="H270" s="45"/>
      <c r="I270" s="123"/>
      <c r="J270" s="45"/>
      <c r="K270" s="45"/>
      <c r="L270" s="36"/>
    </row>
  </sheetData>
  <sheetProtection algorithmName="SHA-512" hashValue="xBts8ZM6CUbRPdYYA/EDyDrH43r5nSP25BsLPmN2iUIYcjrOuQ4BOFt292U94DmgObCs2wBvIZqZzXOT9r4hmA==" saltValue="DU6aErlewQxFQEc6nH9i9zEXwA9yV1DGwVklHv6jbTnWkUC8xFidVOSh1TMQujQ10xW8AqD20ezm7SPQFJAb5w==" spinCount="100000" sheet="1" objects="1" scenarios="1" formatColumns="0" formatRows="0" autoFilter="0"/>
  <autoFilter ref="C87:K26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82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76</v>
      </c>
    </row>
    <row r="4" spans="2:46" ht="24.95" customHeight="1">
      <c r="B4" s="18"/>
      <c r="D4" s="99" t="s">
        <v>89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Rozpočet Dřetovice upravený dle skutečných požadavků</v>
      </c>
      <c r="F7" s="274"/>
      <c r="G7" s="274"/>
      <c r="H7" s="274"/>
      <c r="L7" s="18"/>
    </row>
    <row r="8" spans="2:46" s="1" customFormat="1" ht="12" customHeight="1">
      <c r="B8" s="36"/>
      <c r="D8" s="100" t="s">
        <v>90</v>
      </c>
      <c r="I8" s="101"/>
      <c r="L8" s="36"/>
    </row>
    <row r="9" spans="2:46" s="1" customFormat="1" ht="36.950000000000003" customHeight="1">
      <c r="B9" s="36"/>
      <c r="E9" s="275" t="s">
        <v>578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9. 7. 2019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102" t="s">
        <v>26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27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26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29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26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31</v>
      </c>
      <c r="I23" s="102" t="s">
        <v>25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 xml:space="preserve"> </v>
      </c>
      <c r="I24" s="102" t="s">
        <v>26</v>
      </c>
      <c r="J24" s="15" t="str">
        <f>IF('Rekapitulace stavby'!AN20="","",'Rekapitulace stavby'!AN20)</f>
        <v/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32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33</v>
      </c>
      <c r="I30" s="101"/>
      <c r="J30" s="108">
        <f>ROUND(J88,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35</v>
      </c>
      <c r="I32" s="110" t="s">
        <v>34</v>
      </c>
      <c r="J32" s="109" t="s">
        <v>36</v>
      </c>
      <c r="L32" s="36"/>
    </row>
    <row r="33" spans="2:12" s="1" customFormat="1" ht="14.45" customHeight="1">
      <c r="B33" s="36"/>
      <c r="D33" s="100" t="s">
        <v>37</v>
      </c>
      <c r="E33" s="100" t="s">
        <v>38</v>
      </c>
      <c r="F33" s="111">
        <f>ROUND((SUM(BE88:BE219)),  2)</f>
        <v>0</v>
      </c>
      <c r="I33" s="112">
        <v>0.21</v>
      </c>
      <c r="J33" s="111">
        <f>ROUND(((SUM(BE88:BE219))*I33),  2)</f>
        <v>0</v>
      </c>
      <c r="L33" s="36"/>
    </row>
    <row r="34" spans="2:12" s="1" customFormat="1" ht="14.45" customHeight="1">
      <c r="B34" s="36"/>
      <c r="E34" s="100" t="s">
        <v>39</v>
      </c>
      <c r="F34" s="111">
        <f>ROUND((SUM(BF88:BF219)),  2)</f>
        <v>0</v>
      </c>
      <c r="I34" s="112">
        <v>0.15</v>
      </c>
      <c r="J34" s="111">
        <f>ROUND(((SUM(BF88:BF219))*I34),  2)</f>
        <v>0</v>
      </c>
      <c r="L34" s="36"/>
    </row>
    <row r="35" spans="2:12" s="1" customFormat="1" ht="14.45" hidden="1" customHeight="1">
      <c r="B35" s="36"/>
      <c r="E35" s="100" t="s">
        <v>40</v>
      </c>
      <c r="F35" s="111">
        <f>ROUND((SUM(BG88:BG219)),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41</v>
      </c>
      <c r="F36" s="111">
        <f>ROUND((SUM(BH88:BH219)),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42</v>
      </c>
      <c r="F37" s="111">
        <f>ROUND((SUM(BI88:BI219)),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43</v>
      </c>
      <c r="E39" s="115"/>
      <c r="F39" s="115"/>
      <c r="G39" s="116" t="s">
        <v>44</v>
      </c>
      <c r="H39" s="117" t="s">
        <v>45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92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Rozpočet Dřetovice upravený dle skutečných požadavků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90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03 - SO 302 - Plynov - 03 - SO 302 - Plynovod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9. 7. 2019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 xml:space="preserve"> </v>
      </c>
      <c r="G54" s="33"/>
      <c r="H54" s="33"/>
      <c r="I54" s="102" t="s">
        <v>29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27</v>
      </c>
      <c r="D55" s="33"/>
      <c r="E55" s="33"/>
      <c r="F55" s="25" t="str">
        <f>IF(E18="","",E18)</f>
        <v>Vyplň údaj</v>
      </c>
      <c r="G55" s="33"/>
      <c r="H55" s="33"/>
      <c r="I55" s="102" t="s">
        <v>31</v>
      </c>
      <c r="J55" s="30" t="str">
        <f>E24</f>
        <v xml:space="preserve"> 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93</v>
      </c>
      <c r="D57" s="128"/>
      <c r="E57" s="128"/>
      <c r="F57" s="128"/>
      <c r="G57" s="128"/>
      <c r="H57" s="128"/>
      <c r="I57" s="129"/>
      <c r="J57" s="130" t="s">
        <v>94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95</v>
      </c>
      <c r="D59" s="33"/>
      <c r="E59" s="33"/>
      <c r="F59" s="33"/>
      <c r="G59" s="33"/>
      <c r="H59" s="33"/>
      <c r="I59" s="101"/>
      <c r="J59" s="71">
        <f>J88</f>
        <v>0</v>
      </c>
      <c r="K59" s="33"/>
      <c r="L59" s="36"/>
      <c r="AU59" s="15" t="s">
        <v>96</v>
      </c>
    </row>
    <row r="60" spans="2:47" s="7" customFormat="1" ht="24.95" customHeight="1">
      <c r="B60" s="132"/>
      <c r="C60" s="133"/>
      <c r="D60" s="134" t="s">
        <v>97</v>
      </c>
      <c r="E60" s="135"/>
      <c r="F60" s="135"/>
      <c r="G60" s="135"/>
      <c r="H60" s="135"/>
      <c r="I60" s="136"/>
      <c r="J60" s="137">
        <f>J89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3"/>
      <c r="J61" s="144">
        <f>J90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579</v>
      </c>
      <c r="E62" s="142"/>
      <c r="F62" s="142"/>
      <c r="G62" s="142"/>
      <c r="H62" s="142"/>
      <c r="I62" s="143"/>
      <c r="J62" s="144">
        <f>J128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289</v>
      </c>
      <c r="E63" s="142"/>
      <c r="F63" s="142"/>
      <c r="G63" s="142"/>
      <c r="H63" s="142"/>
      <c r="I63" s="143"/>
      <c r="J63" s="144">
        <f>J137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292</v>
      </c>
      <c r="E64" s="142"/>
      <c r="F64" s="142"/>
      <c r="G64" s="142"/>
      <c r="H64" s="142"/>
      <c r="I64" s="143"/>
      <c r="J64" s="144">
        <f>J142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293</v>
      </c>
      <c r="E65" s="142"/>
      <c r="F65" s="142"/>
      <c r="G65" s="142"/>
      <c r="H65" s="142"/>
      <c r="I65" s="143"/>
      <c r="J65" s="144">
        <f>J145</f>
        <v>0</v>
      </c>
      <c r="K65" s="140"/>
      <c r="L65" s="145"/>
    </row>
    <row r="66" spans="2:12" s="7" customFormat="1" ht="24.95" customHeight="1">
      <c r="B66" s="132"/>
      <c r="C66" s="133"/>
      <c r="D66" s="134" t="s">
        <v>580</v>
      </c>
      <c r="E66" s="135"/>
      <c r="F66" s="135"/>
      <c r="G66" s="135"/>
      <c r="H66" s="135"/>
      <c r="I66" s="136"/>
      <c r="J66" s="137">
        <f>J148</f>
        <v>0</v>
      </c>
      <c r="K66" s="133"/>
      <c r="L66" s="138"/>
    </row>
    <row r="67" spans="2:12" s="8" customFormat="1" ht="19.899999999999999" customHeight="1">
      <c r="B67" s="139"/>
      <c r="C67" s="140"/>
      <c r="D67" s="141" t="s">
        <v>581</v>
      </c>
      <c r="E67" s="142"/>
      <c r="F67" s="142"/>
      <c r="G67" s="142"/>
      <c r="H67" s="142"/>
      <c r="I67" s="143"/>
      <c r="J67" s="144">
        <f>J149</f>
        <v>0</v>
      </c>
      <c r="K67" s="140"/>
      <c r="L67" s="145"/>
    </row>
    <row r="68" spans="2:12" s="8" customFormat="1" ht="19.899999999999999" customHeight="1">
      <c r="B68" s="139"/>
      <c r="C68" s="140"/>
      <c r="D68" s="141" t="s">
        <v>582</v>
      </c>
      <c r="E68" s="142"/>
      <c r="F68" s="142"/>
      <c r="G68" s="142"/>
      <c r="H68" s="142"/>
      <c r="I68" s="143"/>
      <c r="J68" s="144">
        <f>J212</f>
        <v>0</v>
      </c>
      <c r="K68" s="140"/>
      <c r="L68" s="145"/>
    </row>
    <row r="69" spans="2:12" s="1" customFormat="1" ht="21.75" customHeight="1">
      <c r="B69" s="32"/>
      <c r="C69" s="33"/>
      <c r="D69" s="33"/>
      <c r="E69" s="33"/>
      <c r="F69" s="33"/>
      <c r="G69" s="33"/>
      <c r="H69" s="33"/>
      <c r="I69" s="101"/>
      <c r="J69" s="33"/>
      <c r="K69" s="33"/>
      <c r="L69" s="36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123"/>
      <c r="J70" s="45"/>
      <c r="K70" s="45"/>
      <c r="L70" s="36"/>
    </row>
    <row r="74" spans="2:12" s="1" customFormat="1" ht="6.95" customHeight="1">
      <c r="B74" s="46"/>
      <c r="C74" s="47"/>
      <c r="D74" s="47"/>
      <c r="E74" s="47"/>
      <c r="F74" s="47"/>
      <c r="G74" s="47"/>
      <c r="H74" s="47"/>
      <c r="I74" s="126"/>
      <c r="J74" s="47"/>
      <c r="K74" s="47"/>
      <c r="L74" s="36"/>
    </row>
    <row r="75" spans="2:12" s="1" customFormat="1" ht="24.95" customHeight="1">
      <c r="B75" s="32"/>
      <c r="C75" s="21" t="s">
        <v>104</v>
      </c>
      <c r="D75" s="33"/>
      <c r="E75" s="33"/>
      <c r="F75" s="33"/>
      <c r="G75" s="33"/>
      <c r="H75" s="33"/>
      <c r="I75" s="101"/>
      <c r="J75" s="33"/>
      <c r="K75" s="33"/>
      <c r="L75" s="36"/>
    </row>
    <row r="76" spans="2:12" s="1" customFormat="1" ht="6.95" customHeight="1"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2" customHeight="1">
      <c r="B77" s="32"/>
      <c r="C77" s="27" t="s">
        <v>16</v>
      </c>
      <c r="D77" s="33"/>
      <c r="E77" s="33"/>
      <c r="F77" s="33"/>
      <c r="G77" s="33"/>
      <c r="H77" s="33"/>
      <c r="I77" s="101"/>
      <c r="J77" s="33"/>
      <c r="K77" s="33"/>
      <c r="L77" s="36"/>
    </row>
    <row r="78" spans="2:12" s="1" customFormat="1" ht="16.5" customHeight="1">
      <c r="B78" s="32"/>
      <c r="C78" s="33"/>
      <c r="D78" s="33"/>
      <c r="E78" s="280" t="str">
        <f>E7</f>
        <v>Rozpočet Dřetovice upravený dle skutečných požadavků</v>
      </c>
      <c r="F78" s="281"/>
      <c r="G78" s="281"/>
      <c r="H78" s="281"/>
      <c r="I78" s="101"/>
      <c r="J78" s="33"/>
      <c r="K78" s="33"/>
      <c r="L78" s="36"/>
    </row>
    <row r="79" spans="2:12" s="1" customFormat="1" ht="12" customHeight="1">
      <c r="B79" s="32"/>
      <c r="C79" s="27" t="s">
        <v>90</v>
      </c>
      <c r="D79" s="33"/>
      <c r="E79" s="33"/>
      <c r="F79" s="33"/>
      <c r="G79" s="33"/>
      <c r="H79" s="33"/>
      <c r="I79" s="101"/>
      <c r="J79" s="33"/>
      <c r="K79" s="33"/>
      <c r="L79" s="36"/>
    </row>
    <row r="80" spans="2:12" s="1" customFormat="1" ht="16.5" customHeight="1">
      <c r="B80" s="32"/>
      <c r="C80" s="33"/>
      <c r="D80" s="33"/>
      <c r="E80" s="252" t="str">
        <f>E9</f>
        <v>03 - SO 302 - Plynov - 03 - SO 302 - Plynovod</v>
      </c>
      <c r="F80" s="251"/>
      <c r="G80" s="251"/>
      <c r="H80" s="251"/>
      <c r="I80" s="101"/>
      <c r="J80" s="33"/>
      <c r="K80" s="33"/>
      <c r="L80" s="36"/>
    </row>
    <row r="81" spans="2:65" s="1" customFormat="1" ht="6.95" customHeight="1"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36"/>
    </row>
    <row r="82" spans="2:65" s="1" customFormat="1" ht="12" customHeight="1">
      <c r="B82" s="32"/>
      <c r="C82" s="27" t="s">
        <v>20</v>
      </c>
      <c r="D82" s="33"/>
      <c r="E82" s="33"/>
      <c r="F82" s="25" t="str">
        <f>F12</f>
        <v xml:space="preserve"> </v>
      </c>
      <c r="G82" s="33"/>
      <c r="H82" s="33"/>
      <c r="I82" s="102" t="s">
        <v>22</v>
      </c>
      <c r="J82" s="53" t="str">
        <f>IF(J12="","",J12)</f>
        <v>9. 7. 2019</v>
      </c>
      <c r="K82" s="33"/>
      <c r="L82" s="36"/>
    </row>
    <row r="83" spans="2:65" s="1" customFormat="1" ht="6.95" customHeight="1"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36"/>
    </row>
    <row r="84" spans="2:65" s="1" customFormat="1" ht="13.7" customHeight="1">
      <c r="B84" s="32"/>
      <c r="C84" s="27" t="s">
        <v>24</v>
      </c>
      <c r="D84" s="33"/>
      <c r="E84" s="33"/>
      <c r="F84" s="25" t="str">
        <f>E15</f>
        <v xml:space="preserve"> </v>
      </c>
      <c r="G84" s="33"/>
      <c r="H84" s="33"/>
      <c r="I84" s="102" t="s">
        <v>29</v>
      </c>
      <c r="J84" s="30" t="str">
        <f>E21</f>
        <v xml:space="preserve"> </v>
      </c>
      <c r="K84" s="33"/>
      <c r="L84" s="36"/>
    </row>
    <row r="85" spans="2:65" s="1" customFormat="1" ht="13.7" customHeight="1">
      <c r="B85" s="32"/>
      <c r="C85" s="27" t="s">
        <v>27</v>
      </c>
      <c r="D85" s="33"/>
      <c r="E85" s="33"/>
      <c r="F85" s="25" t="str">
        <f>IF(E18="","",E18)</f>
        <v>Vyplň údaj</v>
      </c>
      <c r="G85" s="33"/>
      <c r="H85" s="33"/>
      <c r="I85" s="102" t="s">
        <v>31</v>
      </c>
      <c r="J85" s="30" t="str">
        <f>E24</f>
        <v xml:space="preserve"> </v>
      </c>
      <c r="K85" s="33"/>
      <c r="L85" s="36"/>
    </row>
    <row r="86" spans="2:65" s="1" customFormat="1" ht="10.35" customHeight="1">
      <c r="B86" s="32"/>
      <c r="C86" s="33"/>
      <c r="D86" s="33"/>
      <c r="E86" s="33"/>
      <c r="F86" s="33"/>
      <c r="G86" s="33"/>
      <c r="H86" s="33"/>
      <c r="I86" s="101"/>
      <c r="J86" s="33"/>
      <c r="K86" s="33"/>
      <c r="L86" s="36"/>
    </row>
    <row r="87" spans="2:65" s="9" customFormat="1" ht="29.25" customHeight="1">
      <c r="B87" s="146"/>
      <c r="C87" s="147" t="s">
        <v>105</v>
      </c>
      <c r="D87" s="148" t="s">
        <v>52</v>
      </c>
      <c r="E87" s="148" t="s">
        <v>48</v>
      </c>
      <c r="F87" s="148" t="s">
        <v>49</v>
      </c>
      <c r="G87" s="148" t="s">
        <v>106</v>
      </c>
      <c r="H87" s="148" t="s">
        <v>107</v>
      </c>
      <c r="I87" s="149" t="s">
        <v>108</v>
      </c>
      <c r="J87" s="150" t="s">
        <v>94</v>
      </c>
      <c r="K87" s="151" t="s">
        <v>109</v>
      </c>
      <c r="L87" s="152"/>
      <c r="M87" s="62" t="s">
        <v>1</v>
      </c>
      <c r="N87" s="63" t="s">
        <v>37</v>
      </c>
      <c r="O87" s="63" t="s">
        <v>110</v>
      </c>
      <c r="P87" s="63" t="s">
        <v>111</v>
      </c>
      <c r="Q87" s="63" t="s">
        <v>112</v>
      </c>
      <c r="R87" s="63" t="s">
        <v>113</v>
      </c>
      <c r="S87" s="63" t="s">
        <v>114</v>
      </c>
      <c r="T87" s="64" t="s">
        <v>115</v>
      </c>
    </row>
    <row r="88" spans="2:65" s="1" customFormat="1" ht="22.9" customHeight="1">
      <c r="B88" s="32"/>
      <c r="C88" s="69" t="s">
        <v>116</v>
      </c>
      <c r="D88" s="33"/>
      <c r="E88" s="33"/>
      <c r="F88" s="33"/>
      <c r="G88" s="33"/>
      <c r="H88" s="33"/>
      <c r="I88" s="101"/>
      <c r="J88" s="153">
        <f>BK88</f>
        <v>0</v>
      </c>
      <c r="K88" s="33"/>
      <c r="L88" s="36"/>
      <c r="M88" s="65"/>
      <c r="N88" s="66"/>
      <c r="O88" s="66"/>
      <c r="P88" s="154">
        <f>P89+P148</f>
        <v>0</v>
      </c>
      <c r="Q88" s="66"/>
      <c r="R88" s="154">
        <f>R89+R148</f>
        <v>0</v>
      </c>
      <c r="S88" s="66"/>
      <c r="T88" s="155">
        <f>T89+T148</f>
        <v>0</v>
      </c>
      <c r="AT88" s="15" t="s">
        <v>66</v>
      </c>
      <c r="AU88" s="15" t="s">
        <v>96</v>
      </c>
      <c r="BK88" s="156">
        <f>BK89+BK148</f>
        <v>0</v>
      </c>
    </row>
    <row r="89" spans="2:65" s="10" customFormat="1" ht="25.9" customHeight="1">
      <c r="B89" s="157"/>
      <c r="C89" s="158"/>
      <c r="D89" s="159" t="s">
        <v>66</v>
      </c>
      <c r="E89" s="160" t="s">
        <v>117</v>
      </c>
      <c r="F89" s="160" t="s">
        <v>118</v>
      </c>
      <c r="G89" s="158"/>
      <c r="H89" s="158"/>
      <c r="I89" s="161"/>
      <c r="J89" s="162">
        <f>BK89</f>
        <v>0</v>
      </c>
      <c r="K89" s="158"/>
      <c r="L89" s="163"/>
      <c r="M89" s="164"/>
      <c r="N89" s="165"/>
      <c r="O89" s="165"/>
      <c r="P89" s="166">
        <f>P90+P128+P137+P142+P145</f>
        <v>0</v>
      </c>
      <c r="Q89" s="165"/>
      <c r="R89" s="166">
        <f>R90+R128+R137+R142+R145</f>
        <v>0</v>
      </c>
      <c r="S89" s="165"/>
      <c r="T89" s="167">
        <f>T90+T128+T137+T142+T145</f>
        <v>0</v>
      </c>
      <c r="AR89" s="168" t="s">
        <v>74</v>
      </c>
      <c r="AT89" s="169" t="s">
        <v>66</v>
      </c>
      <c r="AU89" s="169" t="s">
        <v>67</v>
      </c>
      <c r="AY89" s="168" t="s">
        <v>119</v>
      </c>
      <c r="BK89" s="170">
        <f>BK90+BK128+BK137+BK142+BK145</f>
        <v>0</v>
      </c>
    </row>
    <row r="90" spans="2:65" s="10" customFormat="1" ht="22.9" customHeight="1">
      <c r="B90" s="157"/>
      <c r="C90" s="158"/>
      <c r="D90" s="159" t="s">
        <v>66</v>
      </c>
      <c r="E90" s="171" t="s">
        <v>74</v>
      </c>
      <c r="F90" s="171" t="s">
        <v>120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SUM(P91:P127)</f>
        <v>0</v>
      </c>
      <c r="Q90" s="165"/>
      <c r="R90" s="166">
        <f>SUM(R91:R127)</f>
        <v>0</v>
      </c>
      <c r="S90" s="165"/>
      <c r="T90" s="167">
        <f>SUM(T91:T127)</f>
        <v>0</v>
      </c>
      <c r="AR90" s="168" t="s">
        <v>74</v>
      </c>
      <c r="AT90" s="169" t="s">
        <v>66</v>
      </c>
      <c r="AU90" s="169" t="s">
        <v>74</v>
      </c>
      <c r="AY90" s="168" t="s">
        <v>119</v>
      </c>
      <c r="BK90" s="170">
        <f>SUM(BK91:BK127)</f>
        <v>0</v>
      </c>
    </row>
    <row r="91" spans="2:65" s="1" customFormat="1" ht="16.5" customHeight="1">
      <c r="B91" s="32"/>
      <c r="C91" s="173" t="s">
        <v>74</v>
      </c>
      <c r="D91" s="173" t="s">
        <v>121</v>
      </c>
      <c r="E91" s="174" t="s">
        <v>583</v>
      </c>
      <c r="F91" s="175" t="s">
        <v>584</v>
      </c>
      <c r="G91" s="176" t="s">
        <v>147</v>
      </c>
      <c r="H91" s="177">
        <v>184</v>
      </c>
      <c r="I91" s="178"/>
      <c r="J91" s="179">
        <f>ROUND(I91*H91,2)</f>
        <v>0</v>
      </c>
      <c r="K91" s="175" t="s">
        <v>125</v>
      </c>
      <c r="L91" s="36"/>
      <c r="M91" s="180" t="s">
        <v>1</v>
      </c>
      <c r="N91" s="181" t="s">
        <v>38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5" t="s">
        <v>126</v>
      </c>
      <c r="AT91" s="15" t="s">
        <v>121</v>
      </c>
      <c r="AU91" s="15" t="s">
        <v>76</v>
      </c>
      <c r="AY91" s="15" t="s">
        <v>119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74</v>
      </c>
      <c r="BK91" s="184">
        <f>ROUND(I91*H91,2)</f>
        <v>0</v>
      </c>
      <c r="BL91" s="15" t="s">
        <v>126</v>
      </c>
      <c r="BM91" s="15" t="s">
        <v>76</v>
      </c>
    </row>
    <row r="92" spans="2:65" s="11" customFormat="1" ht="11.25">
      <c r="B92" s="185"/>
      <c r="C92" s="186"/>
      <c r="D92" s="187" t="s">
        <v>171</v>
      </c>
      <c r="E92" s="188" t="s">
        <v>1</v>
      </c>
      <c r="F92" s="189" t="s">
        <v>585</v>
      </c>
      <c r="G92" s="186"/>
      <c r="H92" s="188" t="s">
        <v>1</v>
      </c>
      <c r="I92" s="190"/>
      <c r="J92" s="186"/>
      <c r="K92" s="186"/>
      <c r="L92" s="191"/>
      <c r="M92" s="192"/>
      <c r="N92" s="193"/>
      <c r="O92" s="193"/>
      <c r="P92" s="193"/>
      <c r="Q92" s="193"/>
      <c r="R92" s="193"/>
      <c r="S92" s="193"/>
      <c r="T92" s="194"/>
      <c r="AT92" s="195" t="s">
        <v>171</v>
      </c>
      <c r="AU92" s="195" t="s">
        <v>76</v>
      </c>
      <c r="AV92" s="11" t="s">
        <v>74</v>
      </c>
      <c r="AW92" s="11" t="s">
        <v>30</v>
      </c>
      <c r="AX92" s="11" t="s">
        <v>67</v>
      </c>
      <c r="AY92" s="195" t="s">
        <v>119</v>
      </c>
    </row>
    <row r="93" spans="2:65" s="11" customFormat="1" ht="11.25">
      <c r="B93" s="185"/>
      <c r="C93" s="186"/>
      <c r="D93" s="187" t="s">
        <v>171</v>
      </c>
      <c r="E93" s="188" t="s">
        <v>1</v>
      </c>
      <c r="F93" s="189" t="s">
        <v>299</v>
      </c>
      <c r="G93" s="186"/>
      <c r="H93" s="188" t="s">
        <v>1</v>
      </c>
      <c r="I93" s="190"/>
      <c r="J93" s="186"/>
      <c r="K93" s="186"/>
      <c r="L93" s="191"/>
      <c r="M93" s="192"/>
      <c r="N93" s="193"/>
      <c r="O93" s="193"/>
      <c r="P93" s="193"/>
      <c r="Q93" s="193"/>
      <c r="R93" s="193"/>
      <c r="S93" s="193"/>
      <c r="T93" s="194"/>
      <c r="AT93" s="195" t="s">
        <v>171</v>
      </c>
      <c r="AU93" s="195" t="s">
        <v>76</v>
      </c>
      <c r="AV93" s="11" t="s">
        <v>74</v>
      </c>
      <c r="AW93" s="11" t="s">
        <v>30</v>
      </c>
      <c r="AX93" s="11" t="s">
        <v>67</v>
      </c>
      <c r="AY93" s="195" t="s">
        <v>119</v>
      </c>
    </row>
    <row r="94" spans="2:65" s="12" customFormat="1" ht="11.25">
      <c r="B94" s="196"/>
      <c r="C94" s="197"/>
      <c r="D94" s="187" t="s">
        <v>171</v>
      </c>
      <c r="E94" s="198" t="s">
        <v>1</v>
      </c>
      <c r="F94" s="199" t="s">
        <v>586</v>
      </c>
      <c r="G94" s="197"/>
      <c r="H94" s="200">
        <v>168.7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171</v>
      </c>
      <c r="AU94" s="206" t="s">
        <v>76</v>
      </c>
      <c r="AV94" s="12" t="s">
        <v>76</v>
      </c>
      <c r="AW94" s="12" t="s">
        <v>30</v>
      </c>
      <c r="AX94" s="12" t="s">
        <v>67</v>
      </c>
      <c r="AY94" s="206" t="s">
        <v>119</v>
      </c>
    </row>
    <row r="95" spans="2:65" s="12" customFormat="1" ht="11.25">
      <c r="B95" s="196"/>
      <c r="C95" s="197"/>
      <c r="D95" s="187" t="s">
        <v>171</v>
      </c>
      <c r="E95" s="198" t="s">
        <v>1</v>
      </c>
      <c r="F95" s="199" t="s">
        <v>587</v>
      </c>
      <c r="G95" s="197"/>
      <c r="H95" s="200">
        <v>15.3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171</v>
      </c>
      <c r="AU95" s="206" t="s">
        <v>76</v>
      </c>
      <c r="AV95" s="12" t="s">
        <v>76</v>
      </c>
      <c r="AW95" s="12" t="s">
        <v>30</v>
      </c>
      <c r="AX95" s="12" t="s">
        <v>67</v>
      </c>
      <c r="AY95" s="206" t="s">
        <v>119</v>
      </c>
    </row>
    <row r="96" spans="2:65" s="13" customFormat="1" ht="11.25">
      <c r="B96" s="217"/>
      <c r="C96" s="218"/>
      <c r="D96" s="187" t="s">
        <v>171</v>
      </c>
      <c r="E96" s="219" t="s">
        <v>1</v>
      </c>
      <c r="F96" s="220" t="s">
        <v>201</v>
      </c>
      <c r="G96" s="218"/>
      <c r="H96" s="221">
        <v>184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171</v>
      </c>
      <c r="AU96" s="227" t="s">
        <v>76</v>
      </c>
      <c r="AV96" s="13" t="s">
        <v>126</v>
      </c>
      <c r="AW96" s="13" t="s">
        <v>30</v>
      </c>
      <c r="AX96" s="13" t="s">
        <v>74</v>
      </c>
      <c r="AY96" s="227" t="s">
        <v>119</v>
      </c>
    </row>
    <row r="97" spans="2:65" s="1" customFormat="1" ht="16.5" customHeight="1">
      <c r="B97" s="32"/>
      <c r="C97" s="173" t="s">
        <v>76</v>
      </c>
      <c r="D97" s="173" t="s">
        <v>121</v>
      </c>
      <c r="E97" s="174" t="s">
        <v>307</v>
      </c>
      <c r="F97" s="175" t="s">
        <v>308</v>
      </c>
      <c r="G97" s="176" t="s">
        <v>147</v>
      </c>
      <c r="H97" s="177">
        <v>51.44</v>
      </c>
      <c r="I97" s="178"/>
      <c r="J97" s="179">
        <f>ROUND(I97*H97,2)</f>
        <v>0</v>
      </c>
      <c r="K97" s="175" t="s">
        <v>125</v>
      </c>
      <c r="L97" s="36"/>
      <c r="M97" s="180" t="s">
        <v>1</v>
      </c>
      <c r="N97" s="181" t="s">
        <v>38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126</v>
      </c>
      <c r="AT97" s="15" t="s">
        <v>121</v>
      </c>
      <c r="AU97" s="15" t="s">
        <v>76</v>
      </c>
      <c r="AY97" s="15" t="s">
        <v>119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74</v>
      </c>
      <c r="BK97" s="184">
        <f>ROUND(I97*H97,2)</f>
        <v>0</v>
      </c>
      <c r="BL97" s="15" t="s">
        <v>126</v>
      </c>
      <c r="BM97" s="15" t="s">
        <v>126</v>
      </c>
    </row>
    <row r="98" spans="2:65" s="11" customFormat="1" ht="11.25">
      <c r="B98" s="185"/>
      <c r="C98" s="186"/>
      <c r="D98" s="187" t="s">
        <v>171</v>
      </c>
      <c r="E98" s="188" t="s">
        <v>1</v>
      </c>
      <c r="F98" s="189" t="s">
        <v>309</v>
      </c>
      <c r="G98" s="186"/>
      <c r="H98" s="188" t="s">
        <v>1</v>
      </c>
      <c r="I98" s="190"/>
      <c r="J98" s="186"/>
      <c r="K98" s="186"/>
      <c r="L98" s="191"/>
      <c r="M98" s="192"/>
      <c r="N98" s="193"/>
      <c r="O98" s="193"/>
      <c r="P98" s="193"/>
      <c r="Q98" s="193"/>
      <c r="R98" s="193"/>
      <c r="S98" s="193"/>
      <c r="T98" s="194"/>
      <c r="AT98" s="195" t="s">
        <v>171</v>
      </c>
      <c r="AU98" s="195" t="s">
        <v>76</v>
      </c>
      <c r="AV98" s="11" t="s">
        <v>74</v>
      </c>
      <c r="AW98" s="11" t="s">
        <v>30</v>
      </c>
      <c r="AX98" s="11" t="s">
        <v>67</v>
      </c>
      <c r="AY98" s="195" t="s">
        <v>119</v>
      </c>
    </row>
    <row r="99" spans="2:65" s="12" customFormat="1" ht="11.25">
      <c r="B99" s="196"/>
      <c r="C99" s="197"/>
      <c r="D99" s="187" t="s">
        <v>171</v>
      </c>
      <c r="E99" s="198" t="s">
        <v>1</v>
      </c>
      <c r="F99" s="199" t="s">
        <v>588</v>
      </c>
      <c r="G99" s="197"/>
      <c r="H99" s="200">
        <v>48.2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171</v>
      </c>
      <c r="AU99" s="206" t="s">
        <v>76</v>
      </c>
      <c r="AV99" s="12" t="s">
        <v>76</v>
      </c>
      <c r="AW99" s="12" t="s">
        <v>30</v>
      </c>
      <c r="AX99" s="12" t="s">
        <v>67</v>
      </c>
      <c r="AY99" s="206" t="s">
        <v>119</v>
      </c>
    </row>
    <row r="100" spans="2:65" s="12" customFormat="1" ht="11.25">
      <c r="B100" s="196"/>
      <c r="C100" s="197"/>
      <c r="D100" s="187" t="s">
        <v>171</v>
      </c>
      <c r="E100" s="198" t="s">
        <v>1</v>
      </c>
      <c r="F100" s="199" t="s">
        <v>589</v>
      </c>
      <c r="G100" s="197"/>
      <c r="H100" s="200">
        <v>3.24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171</v>
      </c>
      <c r="AU100" s="206" t="s">
        <v>76</v>
      </c>
      <c r="AV100" s="12" t="s">
        <v>76</v>
      </c>
      <c r="AW100" s="12" t="s">
        <v>30</v>
      </c>
      <c r="AX100" s="12" t="s">
        <v>67</v>
      </c>
      <c r="AY100" s="206" t="s">
        <v>119</v>
      </c>
    </row>
    <row r="101" spans="2:65" s="13" customFormat="1" ht="11.25">
      <c r="B101" s="217"/>
      <c r="C101" s="218"/>
      <c r="D101" s="187" t="s">
        <v>171</v>
      </c>
      <c r="E101" s="219" t="s">
        <v>1</v>
      </c>
      <c r="F101" s="220" t="s">
        <v>201</v>
      </c>
      <c r="G101" s="218"/>
      <c r="H101" s="221">
        <v>51.440000000000005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171</v>
      </c>
      <c r="AU101" s="227" t="s">
        <v>76</v>
      </c>
      <c r="AV101" s="13" t="s">
        <v>126</v>
      </c>
      <c r="AW101" s="13" t="s">
        <v>30</v>
      </c>
      <c r="AX101" s="13" t="s">
        <v>74</v>
      </c>
      <c r="AY101" s="227" t="s">
        <v>119</v>
      </c>
    </row>
    <row r="102" spans="2:65" s="1" customFormat="1" ht="16.5" customHeight="1">
      <c r="B102" s="32"/>
      <c r="C102" s="207" t="s">
        <v>129</v>
      </c>
      <c r="D102" s="207" t="s">
        <v>180</v>
      </c>
      <c r="E102" s="208" t="s">
        <v>311</v>
      </c>
      <c r="F102" s="209" t="s">
        <v>312</v>
      </c>
      <c r="G102" s="210" t="s">
        <v>142</v>
      </c>
      <c r="H102" s="211">
        <v>104.94</v>
      </c>
      <c r="I102" s="212"/>
      <c r="J102" s="213">
        <f>ROUND(I102*H102,2)</f>
        <v>0</v>
      </c>
      <c r="K102" s="209" t="s">
        <v>125</v>
      </c>
      <c r="L102" s="214"/>
      <c r="M102" s="215" t="s">
        <v>1</v>
      </c>
      <c r="N102" s="216" t="s">
        <v>38</v>
      </c>
      <c r="O102" s="58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15" t="s">
        <v>135</v>
      </c>
      <c r="AT102" s="15" t="s">
        <v>180</v>
      </c>
      <c r="AU102" s="15" t="s">
        <v>76</v>
      </c>
      <c r="AY102" s="15" t="s">
        <v>119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74</v>
      </c>
      <c r="BK102" s="184">
        <f>ROUND(I102*H102,2)</f>
        <v>0</v>
      </c>
      <c r="BL102" s="15" t="s">
        <v>126</v>
      </c>
      <c r="BM102" s="15" t="s">
        <v>132</v>
      </c>
    </row>
    <row r="103" spans="2:65" s="1" customFormat="1" ht="16.5" customHeight="1">
      <c r="B103" s="32"/>
      <c r="C103" s="173" t="s">
        <v>126</v>
      </c>
      <c r="D103" s="173" t="s">
        <v>121</v>
      </c>
      <c r="E103" s="174" t="s">
        <v>313</v>
      </c>
      <c r="F103" s="175" t="s">
        <v>314</v>
      </c>
      <c r="G103" s="176" t="s">
        <v>147</v>
      </c>
      <c r="H103" s="177">
        <v>106.3</v>
      </c>
      <c r="I103" s="178"/>
      <c r="J103" s="179">
        <f>ROUND(I103*H103,2)</f>
        <v>0</v>
      </c>
      <c r="K103" s="175" t="s">
        <v>125</v>
      </c>
      <c r="L103" s="36"/>
      <c r="M103" s="180" t="s">
        <v>1</v>
      </c>
      <c r="N103" s="181" t="s">
        <v>38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126</v>
      </c>
      <c r="AT103" s="15" t="s">
        <v>121</v>
      </c>
      <c r="AU103" s="15" t="s">
        <v>76</v>
      </c>
      <c r="AY103" s="15" t="s">
        <v>119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74</v>
      </c>
      <c r="BK103" s="184">
        <f>ROUND(I103*H103,2)</f>
        <v>0</v>
      </c>
      <c r="BL103" s="15" t="s">
        <v>126</v>
      </c>
      <c r="BM103" s="15" t="s">
        <v>135</v>
      </c>
    </row>
    <row r="104" spans="2:65" s="11" customFormat="1" ht="11.25">
      <c r="B104" s="185"/>
      <c r="C104" s="186"/>
      <c r="D104" s="187" t="s">
        <v>171</v>
      </c>
      <c r="E104" s="188" t="s">
        <v>1</v>
      </c>
      <c r="F104" s="189" t="s">
        <v>315</v>
      </c>
      <c r="G104" s="186"/>
      <c r="H104" s="188" t="s">
        <v>1</v>
      </c>
      <c r="I104" s="190"/>
      <c r="J104" s="186"/>
      <c r="K104" s="186"/>
      <c r="L104" s="191"/>
      <c r="M104" s="192"/>
      <c r="N104" s="193"/>
      <c r="O104" s="193"/>
      <c r="P104" s="193"/>
      <c r="Q104" s="193"/>
      <c r="R104" s="193"/>
      <c r="S104" s="193"/>
      <c r="T104" s="194"/>
      <c r="AT104" s="195" t="s">
        <v>171</v>
      </c>
      <c r="AU104" s="195" t="s">
        <v>76</v>
      </c>
      <c r="AV104" s="11" t="s">
        <v>74</v>
      </c>
      <c r="AW104" s="11" t="s">
        <v>30</v>
      </c>
      <c r="AX104" s="11" t="s">
        <v>67</v>
      </c>
      <c r="AY104" s="195" t="s">
        <v>119</v>
      </c>
    </row>
    <row r="105" spans="2:65" s="11" customFormat="1" ht="11.25">
      <c r="B105" s="185"/>
      <c r="C105" s="186"/>
      <c r="D105" s="187" t="s">
        <v>171</v>
      </c>
      <c r="E105" s="188" t="s">
        <v>1</v>
      </c>
      <c r="F105" s="189" t="s">
        <v>316</v>
      </c>
      <c r="G105" s="186"/>
      <c r="H105" s="188" t="s">
        <v>1</v>
      </c>
      <c r="I105" s="190"/>
      <c r="J105" s="186"/>
      <c r="K105" s="186"/>
      <c r="L105" s="191"/>
      <c r="M105" s="192"/>
      <c r="N105" s="193"/>
      <c r="O105" s="193"/>
      <c r="P105" s="193"/>
      <c r="Q105" s="193"/>
      <c r="R105" s="193"/>
      <c r="S105" s="193"/>
      <c r="T105" s="194"/>
      <c r="AT105" s="195" t="s">
        <v>171</v>
      </c>
      <c r="AU105" s="195" t="s">
        <v>76</v>
      </c>
      <c r="AV105" s="11" t="s">
        <v>74</v>
      </c>
      <c r="AW105" s="11" t="s">
        <v>30</v>
      </c>
      <c r="AX105" s="11" t="s">
        <v>67</v>
      </c>
      <c r="AY105" s="195" t="s">
        <v>119</v>
      </c>
    </row>
    <row r="106" spans="2:65" s="11" customFormat="1" ht="11.25">
      <c r="B106" s="185"/>
      <c r="C106" s="186"/>
      <c r="D106" s="187" t="s">
        <v>171</v>
      </c>
      <c r="E106" s="188" t="s">
        <v>1</v>
      </c>
      <c r="F106" s="189" t="s">
        <v>317</v>
      </c>
      <c r="G106" s="186"/>
      <c r="H106" s="188" t="s">
        <v>1</v>
      </c>
      <c r="I106" s="190"/>
      <c r="J106" s="186"/>
      <c r="K106" s="186"/>
      <c r="L106" s="191"/>
      <c r="M106" s="192"/>
      <c r="N106" s="193"/>
      <c r="O106" s="193"/>
      <c r="P106" s="193"/>
      <c r="Q106" s="193"/>
      <c r="R106" s="193"/>
      <c r="S106" s="193"/>
      <c r="T106" s="194"/>
      <c r="AT106" s="195" t="s">
        <v>171</v>
      </c>
      <c r="AU106" s="195" t="s">
        <v>76</v>
      </c>
      <c r="AV106" s="11" t="s">
        <v>74</v>
      </c>
      <c r="AW106" s="11" t="s">
        <v>30</v>
      </c>
      <c r="AX106" s="11" t="s">
        <v>67</v>
      </c>
      <c r="AY106" s="195" t="s">
        <v>119</v>
      </c>
    </row>
    <row r="107" spans="2:65" s="11" customFormat="1" ht="11.25">
      <c r="B107" s="185"/>
      <c r="C107" s="186"/>
      <c r="D107" s="187" t="s">
        <v>171</v>
      </c>
      <c r="E107" s="188" t="s">
        <v>1</v>
      </c>
      <c r="F107" s="189" t="s">
        <v>318</v>
      </c>
      <c r="G107" s="186"/>
      <c r="H107" s="188" t="s">
        <v>1</v>
      </c>
      <c r="I107" s="190"/>
      <c r="J107" s="186"/>
      <c r="K107" s="186"/>
      <c r="L107" s="191"/>
      <c r="M107" s="192"/>
      <c r="N107" s="193"/>
      <c r="O107" s="193"/>
      <c r="P107" s="193"/>
      <c r="Q107" s="193"/>
      <c r="R107" s="193"/>
      <c r="S107" s="193"/>
      <c r="T107" s="194"/>
      <c r="AT107" s="195" t="s">
        <v>171</v>
      </c>
      <c r="AU107" s="195" t="s">
        <v>76</v>
      </c>
      <c r="AV107" s="11" t="s">
        <v>74</v>
      </c>
      <c r="AW107" s="11" t="s">
        <v>30</v>
      </c>
      <c r="AX107" s="11" t="s">
        <v>67</v>
      </c>
      <c r="AY107" s="195" t="s">
        <v>119</v>
      </c>
    </row>
    <row r="108" spans="2:65" s="12" customFormat="1" ht="11.25">
      <c r="B108" s="196"/>
      <c r="C108" s="197"/>
      <c r="D108" s="187" t="s">
        <v>171</v>
      </c>
      <c r="E108" s="198" t="s">
        <v>1</v>
      </c>
      <c r="F108" s="199" t="s">
        <v>590</v>
      </c>
      <c r="G108" s="197"/>
      <c r="H108" s="200">
        <v>184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171</v>
      </c>
      <c r="AU108" s="206" t="s">
        <v>76</v>
      </c>
      <c r="AV108" s="12" t="s">
        <v>76</v>
      </c>
      <c r="AW108" s="12" t="s">
        <v>30</v>
      </c>
      <c r="AX108" s="12" t="s">
        <v>67</v>
      </c>
      <c r="AY108" s="206" t="s">
        <v>119</v>
      </c>
    </row>
    <row r="109" spans="2:65" s="11" customFormat="1" ht="11.25">
      <c r="B109" s="185"/>
      <c r="C109" s="186"/>
      <c r="D109" s="187" t="s">
        <v>171</v>
      </c>
      <c r="E109" s="188" t="s">
        <v>1</v>
      </c>
      <c r="F109" s="189" t="s">
        <v>591</v>
      </c>
      <c r="G109" s="186"/>
      <c r="H109" s="188" t="s">
        <v>1</v>
      </c>
      <c r="I109" s="190"/>
      <c r="J109" s="186"/>
      <c r="K109" s="186"/>
      <c r="L109" s="191"/>
      <c r="M109" s="192"/>
      <c r="N109" s="193"/>
      <c r="O109" s="193"/>
      <c r="P109" s="193"/>
      <c r="Q109" s="193"/>
      <c r="R109" s="193"/>
      <c r="S109" s="193"/>
      <c r="T109" s="194"/>
      <c r="AT109" s="195" t="s">
        <v>171</v>
      </c>
      <c r="AU109" s="195" t="s">
        <v>76</v>
      </c>
      <c r="AV109" s="11" t="s">
        <v>74</v>
      </c>
      <c r="AW109" s="11" t="s">
        <v>30</v>
      </c>
      <c r="AX109" s="11" t="s">
        <v>67</v>
      </c>
      <c r="AY109" s="195" t="s">
        <v>119</v>
      </c>
    </row>
    <row r="110" spans="2:65" s="12" customFormat="1" ht="11.25">
      <c r="B110" s="196"/>
      <c r="C110" s="197"/>
      <c r="D110" s="187" t="s">
        <v>171</v>
      </c>
      <c r="E110" s="198" t="s">
        <v>1</v>
      </c>
      <c r="F110" s="199" t="s">
        <v>592</v>
      </c>
      <c r="G110" s="197"/>
      <c r="H110" s="200">
        <v>-77.7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171</v>
      </c>
      <c r="AU110" s="206" t="s">
        <v>76</v>
      </c>
      <c r="AV110" s="12" t="s">
        <v>76</v>
      </c>
      <c r="AW110" s="12" t="s">
        <v>30</v>
      </c>
      <c r="AX110" s="12" t="s">
        <v>67</v>
      </c>
      <c r="AY110" s="206" t="s">
        <v>119</v>
      </c>
    </row>
    <row r="111" spans="2:65" s="13" customFormat="1" ht="11.25">
      <c r="B111" s="217"/>
      <c r="C111" s="218"/>
      <c r="D111" s="187" t="s">
        <v>171</v>
      </c>
      <c r="E111" s="219" t="s">
        <v>1</v>
      </c>
      <c r="F111" s="220" t="s">
        <v>201</v>
      </c>
      <c r="G111" s="218"/>
      <c r="H111" s="221">
        <v>106.3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171</v>
      </c>
      <c r="AU111" s="227" t="s">
        <v>76</v>
      </c>
      <c r="AV111" s="13" t="s">
        <v>126</v>
      </c>
      <c r="AW111" s="13" t="s">
        <v>30</v>
      </c>
      <c r="AX111" s="13" t="s">
        <v>74</v>
      </c>
      <c r="AY111" s="227" t="s">
        <v>119</v>
      </c>
    </row>
    <row r="112" spans="2:65" s="1" customFormat="1" ht="16.5" customHeight="1">
      <c r="B112" s="32"/>
      <c r="C112" s="207" t="s">
        <v>136</v>
      </c>
      <c r="D112" s="207" t="s">
        <v>180</v>
      </c>
      <c r="E112" s="208" t="s">
        <v>322</v>
      </c>
      <c r="F112" s="209" t="s">
        <v>323</v>
      </c>
      <c r="G112" s="210" t="s">
        <v>142</v>
      </c>
      <c r="H112" s="211">
        <v>216.85</v>
      </c>
      <c r="I112" s="212"/>
      <c r="J112" s="213">
        <f>ROUND(I112*H112,2)</f>
        <v>0</v>
      </c>
      <c r="K112" s="209" t="s">
        <v>125</v>
      </c>
      <c r="L112" s="214"/>
      <c r="M112" s="215" t="s">
        <v>1</v>
      </c>
      <c r="N112" s="216" t="s">
        <v>38</v>
      </c>
      <c r="O112" s="58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15" t="s">
        <v>135</v>
      </c>
      <c r="AT112" s="15" t="s">
        <v>180</v>
      </c>
      <c r="AU112" s="15" t="s">
        <v>76</v>
      </c>
      <c r="AY112" s="15" t="s">
        <v>119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5" t="s">
        <v>74</v>
      </c>
      <c r="BK112" s="184">
        <f>ROUND(I112*H112,2)</f>
        <v>0</v>
      </c>
      <c r="BL112" s="15" t="s">
        <v>126</v>
      </c>
      <c r="BM112" s="15" t="s">
        <v>139</v>
      </c>
    </row>
    <row r="113" spans="2:65" s="1" customFormat="1" ht="16.5" customHeight="1">
      <c r="B113" s="32"/>
      <c r="C113" s="173" t="s">
        <v>132</v>
      </c>
      <c r="D113" s="173" t="s">
        <v>121</v>
      </c>
      <c r="E113" s="174" t="s">
        <v>156</v>
      </c>
      <c r="F113" s="175" t="s">
        <v>157</v>
      </c>
      <c r="G113" s="176" t="s">
        <v>147</v>
      </c>
      <c r="H113" s="177">
        <v>184</v>
      </c>
      <c r="I113" s="178"/>
      <c r="J113" s="179">
        <f>ROUND(I113*H113,2)</f>
        <v>0</v>
      </c>
      <c r="K113" s="175" t="s">
        <v>125</v>
      </c>
      <c r="L113" s="36"/>
      <c r="M113" s="180" t="s">
        <v>1</v>
      </c>
      <c r="N113" s="181" t="s">
        <v>38</v>
      </c>
      <c r="O113" s="58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5" t="s">
        <v>126</v>
      </c>
      <c r="AT113" s="15" t="s">
        <v>121</v>
      </c>
      <c r="AU113" s="15" t="s">
        <v>76</v>
      </c>
      <c r="AY113" s="15" t="s">
        <v>119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74</v>
      </c>
      <c r="BK113" s="184">
        <f>ROUND(I113*H113,2)</f>
        <v>0</v>
      </c>
      <c r="BL113" s="15" t="s">
        <v>126</v>
      </c>
      <c r="BM113" s="15" t="s">
        <v>143</v>
      </c>
    </row>
    <row r="114" spans="2:65" s="11" customFormat="1" ht="11.25">
      <c r="B114" s="185"/>
      <c r="C114" s="186"/>
      <c r="D114" s="187" t="s">
        <v>171</v>
      </c>
      <c r="E114" s="188" t="s">
        <v>1</v>
      </c>
      <c r="F114" s="189" t="s">
        <v>326</v>
      </c>
      <c r="G114" s="186"/>
      <c r="H114" s="188" t="s">
        <v>1</v>
      </c>
      <c r="I114" s="190"/>
      <c r="J114" s="186"/>
      <c r="K114" s="186"/>
      <c r="L114" s="191"/>
      <c r="M114" s="192"/>
      <c r="N114" s="193"/>
      <c r="O114" s="193"/>
      <c r="P114" s="193"/>
      <c r="Q114" s="193"/>
      <c r="R114" s="193"/>
      <c r="S114" s="193"/>
      <c r="T114" s="194"/>
      <c r="AT114" s="195" t="s">
        <v>171</v>
      </c>
      <c r="AU114" s="195" t="s">
        <v>76</v>
      </c>
      <c r="AV114" s="11" t="s">
        <v>74</v>
      </c>
      <c r="AW114" s="11" t="s">
        <v>30</v>
      </c>
      <c r="AX114" s="11" t="s">
        <v>67</v>
      </c>
      <c r="AY114" s="195" t="s">
        <v>119</v>
      </c>
    </row>
    <row r="115" spans="2:65" s="12" customFormat="1" ht="11.25">
      <c r="B115" s="196"/>
      <c r="C115" s="197"/>
      <c r="D115" s="187" t="s">
        <v>171</v>
      </c>
      <c r="E115" s="198" t="s">
        <v>1</v>
      </c>
      <c r="F115" s="199" t="s">
        <v>590</v>
      </c>
      <c r="G115" s="197"/>
      <c r="H115" s="200">
        <v>184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171</v>
      </c>
      <c r="AU115" s="206" t="s">
        <v>76</v>
      </c>
      <c r="AV115" s="12" t="s">
        <v>76</v>
      </c>
      <c r="AW115" s="12" t="s">
        <v>30</v>
      </c>
      <c r="AX115" s="12" t="s">
        <v>67</v>
      </c>
      <c r="AY115" s="206" t="s">
        <v>119</v>
      </c>
    </row>
    <row r="116" spans="2:65" s="13" customFormat="1" ht="11.25">
      <c r="B116" s="217"/>
      <c r="C116" s="218"/>
      <c r="D116" s="187" t="s">
        <v>171</v>
      </c>
      <c r="E116" s="219" t="s">
        <v>1</v>
      </c>
      <c r="F116" s="220" t="s">
        <v>201</v>
      </c>
      <c r="G116" s="218"/>
      <c r="H116" s="221">
        <v>184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171</v>
      </c>
      <c r="AU116" s="227" t="s">
        <v>76</v>
      </c>
      <c r="AV116" s="13" t="s">
        <v>126</v>
      </c>
      <c r="AW116" s="13" t="s">
        <v>30</v>
      </c>
      <c r="AX116" s="13" t="s">
        <v>74</v>
      </c>
      <c r="AY116" s="227" t="s">
        <v>119</v>
      </c>
    </row>
    <row r="117" spans="2:65" s="1" customFormat="1" ht="16.5" customHeight="1">
      <c r="B117" s="32"/>
      <c r="C117" s="173" t="s">
        <v>144</v>
      </c>
      <c r="D117" s="173" t="s">
        <v>121</v>
      </c>
      <c r="E117" s="174" t="s">
        <v>160</v>
      </c>
      <c r="F117" s="175" t="s">
        <v>161</v>
      </c>
      <c r="G117" s="176" t="s">
        <v>147</v>
      </c>
      <c r="H117" s="177">
        <v>184</v>
      </c>
      <c r="I117" s="178"/>
      <c r="J117" s="179">
        <f>ROUND(I117*H117,2)</f>
        <v>0</v>
      </c>
      <c r="K117" s="175" t="s">
        <v>125</v>
      </c>
      <c r="L117" s="36"/>
      <c r="M117" s="180" t="s">
        <v>1</v>
      </c>
      <c r="N117" s="181" t="s">
        <v>38</v>
      </c>
      <c r="O117" s="58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5" t="s">
        <v>126</v>
      </c>
      <c r="AT117" s="15" t="s">
        <v>121</v>
      </c>
      <c r="AU117" s="15" t="s">
        <v>76</v>
      </c>
      <c r="AY117" s="15" t="s">
        <v>119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74</v>
      </c>
      <c r="BK117" s="184">
        <f>ROUND(I117*H117,2)</f>
        <v>0</v>
      </c>
      <c r="BL117" s="15" t="s">
        <v>126</v>
      </c>
      <c r="BM117" s="15" t="s">
        <v>148</v>
      </c>
    </row>
    <row r="118" spans="2:65" s="1" customFormat="1" ht="16.5" customHeight="1">
      <c r="B118" s="32"/>
      <c r="C118" s="173" t="s">
        <v>135</v>
      </c>
      <c r="D118" s="173" t="s">
        <v>121</v>
      </c>
      <c r="E118" s="174" t="s">
        <v>163</v>
      </c>
      <c r="F118" s="175" t="s">
        <v>164</v>
      </c>
      <c r="G118" s="176" t="s">
        <v>142</v>
      </c>
      <c r="H118" s="177">
        <v>312.8</v>
      </c>
      <c r="I118" s="178"/>
      <c r="J118" s="179">
        <f>ROUND(I118*H118,2)</f>
        <v>0</v>
      </c>
      <c r="K118" s="175" t="s">
        <v>125</v>
      </c>
      <c r="L118" s="36"/>
      <c r="M118" s="180" t="s">
        <v>1</v>
      </c>
      <c r="N118" s="181" t="s">
        <v>38</v>
      </c>
      <c r="O118" s="58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15" t="s">
        <v>126</v>
      </c>
      <c r="AT118" s="15" t="s">
        <v>121</v>
      </c>
      <c r="AU118" s="15" t="s">
        <v>76</v>
      </c>
      <c r="AY118" s="15" t="s">
        <v>119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74</v>
      </c>
      <c r="BK118" s="184">
        <f>ROUND(I118*H118,2)</f>
        <v>0</v>
      </c>
      <c r="BL118" s="15" t="s">
        <v>126</v>
      </c>
      <c r="BM118" s="15" t="s">
        <v>151</v>
      </c>
    </row>
    <row r="119" spans="2:65" s="12" customFormat="1" ht="11.25">
      <c r="B119" s="196"/>
      <c r="C119" s="197"/>
      <c r="D119" s="187" t="s">
        <v>171</v>
      </c>
      <c r="E119" s="198" t="s">
        <v>1</v>
      </c>
      <c r="F119" s="199" t="s">
        <v>593</v>
      </c>
      <c r="G119" s="197"/>
      <c r="H119" s="200">
        <v>312.8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171</v>
      </c>
      <c r="AU119" s="206" t="s">
        <v>76</v>
      </c>
      <c r="AV119" s="12" t="s">
        <v>76</v>
      </c>
      <c r="AW119" s="12" t="s">
        <v>30</v>
      </c>
      <c r="AX119" s="12" t="s">
        <v>67</v>
      </c>
      <c r="AY119" s="206" t="s">
        <v>119</v>
      </c>
    </row>
    <row r="120" spans="2:65" s="13" customFormat="1" ht="11.25">
      <c r="B120" s="217"/>
      <c r="C120" s="218"/>
      <c r="D120" s="187" t="s">
        <v>171</v>
      </c>
      <c r="E120" s="219" t="s">
        <v>1</v>
      </c>
      <c r="F120" s="220" t="s">
        <v>201</v>
      </c>
      <c r="G120" s="218"/>
      <c r="H120" s="221">
        <v>312.8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171</v>
      </c>
      <c r="AU120" s="227" t="s">
        <v>76</v>
      </c>
      <c r="AV120" s="13" t="s">
        <v>126</v>
      </c>
      <c r="AW120" s="13" t="s">
        <v>30</v>
      </c>
      <c r="AX120" s="13" t="s">
        <v>74</v>
      </c>
      <c r="AY120" s="227" t="s">
        <v>119</v>
      </c>
    </row>
    <row r="121" spans="2:65" s="1" customFormat="1" ht="16.5" customHeight="1">
      <c r="B121" s="32"/>
      <c r="C121" s="173" t="s">
        <v>152</v>
      </c>
      <c r="D121" s="173" t="s">
        <v>121</v>
      </c>
      <c r="E121" s="174" t="s">
        <v>328</v>
      </c>
      <c r="F121" s="175" t="s">
        <v>329</v>
      </c>
      <c r="G121" s="176" t="s">
        <v>147</v>
      </c>
      <c r="H121" s="177">
        <v>77.7</v>
      </c>
      <c r="I121" s="178"/>
      <c r="J121" s="179">
        <f>ROUND(I121*H121,2)</f>
        <v>0</v>
      </c>
      <c r="K121" s="175" t="s">
        <v>125</v>
      </c>
      <c r="L121" s="36"/>
      <c r="M121" s="180" t="s">
        <v>1</v>
      </c>
      <c r="N121" s="181" t="s">
        <v>38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126</v>
      </c>
      <c r="AT121" s="15" t="s">
        <v>121</v>
      </c>
      <c r="AU121" s="15" t="s">
        <v>76</v>
      </c>
      <c r="AY121" s="15" t="s">
        <v>119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74</v>
      </c>
      <c r="BK121" s="184">
        <f>ROUND(I121*H121,2)</f>
        <v>0</v>
      </c>
      <c r="BL121" s="15" t="s">
        <v>126</v>
      </c>
      <c r="BM121" s="15" t="s">
        <v>155</v>
      </c>
    </row>
    <row r="122" spans="2:65" s="11" customFormat="1" ht="11.25">
      <c r="B122" s="185"/>
      <c r="C122" s="186"/>
      <c r="D122" s="187" t="s">
        <v>171</v>
      </c>
      <c r="E122" s="188" t="s">
        <v>1</v>
      </c>
      <c r="F122" s="189" t="s">
        <v>330</v>
      </c>
      <c r="G122" s="186"/>
      <c r="H122" s="188" t="s">
        <v>1</v>
      </c>
      <c r="I122" s="190"/>
      <c r="J122" s="186"/>
      <c r="K122" s="186"/>
      <c r="L122" s="191"/>
      <c r="M122" s="192"/>
      <c r="N122" s="193"/>
      <c r="O122" s="193"/>
      <c r="P122" s="193"/>
      <c r="Q122" s="193"/>
      <c r="R122" s="193"/>
      <c r="S122" s="193"/>
      <c r="T122" s="194"/>
      <c r="AT122" s="195" t="s">
        <v>171</v>
      </c>
      <c r="AU122" s="195" t="s">
        <v>76</v>
      </c>
      <c r="AV122" s="11" t="s">
        <v>74</v>
      </c>
      <c r="AW122" s="11" t="s">
        <v>30</v>
      </c>
      <c r="AX122" s="11" t="s">
        <v>67</v>
      </c>
      <c r="AY122" s="195" t="s">
        <v>119</v>
      </c>
    </row>
    <row r="123" spans="2:65" s="11" customFormat="1" ht="11.25">
      <c r="B123" s="185"/>
      <c r="C123" s="186"/>
      <c r="D123" s="187" t="s">
        <v>171</v>
      </c>
      <c r="E123" s="188" t="s">
        <v>1</v>
      </c>
      <c r="F123" s="189" t="s">
        <v>331</v>
      </c>
      <c r="G123" s="186"/>
      <c r="H123" s="188" t="s">
        <v>1</v>
      </c>
      <c r="I123" s="190"/>
      <c r="J123" s="186"/>
      <c r="K123" s="186"/>
      <c r="L123" s="191"/>
      <c r="M123" s="192"/>
      <c r="N123" s="193"/>
      <c r="O123" s="193"/>
      <c r="P123" s="193"/>
      <c r="Q123" s="193"/>
      <c r="R123" s="193"/>
      <c r="S123" s="193"/>
      <c r="T123" s="194"/>
      <c r="AT123" s="195" t="s">
        <v>171</v>
      </c>
      <c r="AU123" s="195" t="s">
        <v>76</v>
      </c>
      <c r="AV123" s="11" t="s">
        <v>74</v>
      </c>
      <c r="AW123" s="11" t="s">
        <v>30</v>
      </c>
      <c r="AX123" s="11" t="s">
        <v>67</v>
      </c>
      <c r="AY123" s="195" t="s">
        <v>119</v>
      </c>
    </row>
    <row r="124" spans="2:65" s="11" customFormat="1" ht="11.25">
      <c r="B124" s="185"/>
      <c r="C124" s="186"/>
      <c r="D124" s="187" t="s">
        <v>171</v>
      </c>
      <c r="E124" s="188" t="s">
        <v>1</v>
      </c>
      <c r="F124" s="189" t="s">
        <v>332</v>
      </c>
      <c r="G124" s="186"/>
      <c r="H124" s="188" t="s">
        <v>1</v>
      </c>
      <c r="I124" s="190"/>
      <c r="J124" s="186"/>
      <c r="K124" s="186"/>
      <c r="L124" s="191"/>
      <c r="M124" s="192"/>
      <c r="N124" s="193"/>
      <c r="O124" s="193"/>
      <c r="P124" s="193"/>
      <c r="Q124" s="193"/>
      <c r="R124" s="193"/>
      <c r="S124" s="193"/>
      <c r="T124" s="194"/>
      <c r="AT124" s="195" t="s">
        <v>171</v>
      </c>
      <c r="AU124" s="195" t="s">
        <v>76</v>
      </c>
      <c r="AV124" s="11" t="s">
        <v>74</v>
      </c>
      <c r="AW124" s="11" t="s">
        <v>30</v>
      </c>
      <c r="AX124" s="11" t="s">
        <v>67</v>
      </c>
      <c r="AY124" s="195" t="s">
        <v>119</v>
      </c>
    </row>
    <row r="125" spans="2:65" s="11" customFormat="1" ht="11.25">
      <c r="B125" s="185"/>
      <c r="C125" s="186"/>
      <c r="D125" s="187" t="s">
        <v>171</v>
      </c>
      <c r="E125" s="188" t="s">
        <v>1</v>
      </c>
      <c r="F125" s="189" t="s">
        <v>333</v>
      </c>
      <c r="G125" s="186"/>
      <c r="H125" s="188" t="s">
        <v>1</v>
      </c>
      <c r="I125" s="190"/>
      <c r="J125" s="186"/>
      <c r="K125" s="186"/>
      <c r="L125" s="191"/>
      <c r="M125" s="192"/>
      <c r="N125" s="193"/>
      <c r="O125" s="193"/>
      <c r="P125" s="193"/>
      <c r="Q125" s="193"/>
      <c r="R125" s="193"/>
      <c r="S125" s="193"/>
      <c r="T125" s="194"/>
      <c r="AT125" s="195" t="s">
        <v>171</v>
      </c>
      <c r="AU125" s="195" t="s">
        <v>76</v>
      </c>
      <c r="AV125" s="11" t="s">
        <v>74</v>
      </c>
      <c r="AW125" s="11" t="s">
        <v>30</v>
      </c>
      <c r="AX125" s="11" t="s">
        <v>67</v>
      </c>
      <c r="AY125" s="195" t="s">
        <v>119</v>
      </c>
    </row>
    <row r="126" spans="2:65" s="12" customFormat="1" ht="11.25">
      <c r="B126" s="196"/>
      <c r="C126" s="197"/>
      <c r="D126" s="187" t="s">
        <v>171</v>
      </c>
      <c r="E126" s="198" t="s">
        <v>1</v>
      </c>
      <c r="F126" s="199" t="s">
        <v>594</v>
      </c>
      <c r="G126" s="197"/>
      <c r="H126" s="200">
        <v>77.7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171</v>
      </c>
      <c r="AU126" s="206" t="s">
        <v>76</v>
      </c>
      <c r="AV126" s="12" t="s">
        <v>76</v>
      </c>
      <c r="AW126" s="12" t="s">
        <v>30</v>
      </c>
      <c r="AX126" s="12" t="s">
        <v>67</v>
      </c>
      <c r="AY126" s="206" t="s">
        <v>119</v>
      </c>
    </row>
    <row r="127" spans="2:65" s="13" customFormat="1" ht="11.25">
      <c r="B127" s="217"/>
      <c r="C127" s="218"/>
      <c r="D127" s="187" t="s">
        <v>171</v>
      </c>
      <c r="E127" s="219" t="s">
        <v>1</v>
      </c>
      <c r="F127" s="220" t="s">
        <v>201</v>
      </c>
      <c r="G127" s="218"/>
      <c r="H127" s="221">
        <v>77.7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171</v>
      </c>
      <c r="AU127" s="227" t="s">
        <v>76</v>
      </c>
      <c r="AV127" s="13" t="s">
        <v>126</v>
      </c>
      <c r="AW127" s="13" t="s">
        <v>30</v>
      </c>
      <c r="AX127" s="13" t="s">
        <v>74</v>
      </c>
      <c r="AY127" s="227" t="s">
        <v>119</v>
      </c>
    </row>
    <row r="128" spans="2:65" s="10" customFormat="1" ht="22.9" customHeight="1">
      <c r="B128" s="157"/>
      <c r="C128" s="158"/>
      <c r="D128" s="159" t="s">
        <v>66</v>
      </c>
      <c r="E128" s="171" t="s">
        <v>129</v>
      </c>
      <c r="F128" s="171" t="s">
        <v>595</v>
      </c>
      <c r="G128" s="158"/>
      <c r="H128" s="158"/>
      <c r="I128" s="161"/>
      <c r="J128" s="172">
        <f>BK128</f>
        <v>0</v>
      </c>
      <c r="K128" s="158"/>
      <c r="L128" s="163"/>
      <c r="M128" s="164"/>
      <c r="N128" s="165"/>
      <c r="O128" s="165"/>
      <c r="P128" s="166">
        <f>SUM(P129:P136)</f>
        <v>0</v>
      </c>
      <c r="Q128" s="165"/>
      <c r="R128" s="166">
        <f>SUM(R129:R136)</f>
        <v>0</v>
      </c>
      <c r="S128" s="165"/>
      <c r="T128" s="167">
        <f>SUM(T129:T136)</f>
        <v>0</v>
      </c>
      <c r="AR128" s="168" t="s">
        <v>74</v>
      </c>
      <c r="AT128" s="169" t="s">
        <v>66</v>
      </c>
      <c r="AU128" s="169" t="s">
        <v>74</v>
      </c>
      <c r="AY128" s="168" t="s">
        <v>119</v>
      </c>
      <c r="BK128" s="170">
        <f>SUM(BK129:BK136)</f>
        <v>0</v>
      </c>
    </row>
    <row r="129" spans="2:65" s="1" customFormat="1" ht="16.5" customHeight="1">
      <c r="B129" s="32"/>
      <c r="C129" s="173" t="s">
        <v>139</v>
      </c>
      <c r="D129" s="173" t="s">
        <v>121</v>
      </c>
      <c r="E129" s="174" t="s">
        <v>596</v>
      </c>
      <c r="F129" s="175" t="s">
        <v>597</v>
      </c>
      <c r="G129" s="176" t="s">
        <v>124</v>
      </c>
      <c r="H129" s="177">
        <v>8</v>
      </c>
      <c r="I129" s="178"/>
      <c r="J129" s="179">
        <f>ROUND(I129*H129,2)</f>
        <v>0</v>
      </c>
      <c r="K129" s="175" t="s">
        <v>1</v>
      </c>
      <c r="L129" s="36"/>
      <c r="M129" s="180" t="s">
        <v>1</v>
      </c>
      <c r="N129" s="181" t="s">
        <v>38</v>
      </c>
      <c r="O129" s="58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AR129" s="15" t="s">
        <v>126</v>
      </c>
      <c r="AT129" s="15" t="s">
        <v>121</v>
      </c>
      <c r="AU129" s="15" t="s">
        <v>76</v>
      </c>
      <c r="AY129" s="15" t="s">
        <v>119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5" t="s">
        <v>74</v>
      </c>
      <c r="BK129" s="184">
        <f>ROUND(I129*H129,2)</f>
        <v>0</v>
      </c>
      <c r="BL129" s="15" t="s">
        <v>126</v>
      </c>
      <c r="BM129" s="15" t="s">
        <v>158</v>
      </c>
    </row>
    <row r="130" spans="2:65" s="11" customFormat="1" ht="11.25">
      <c r="B130" s="185"/>
      <c r="C130" s="186"/>
      <c r="D130" s="187" t="s">
        <v>171</v>
      </c>
      <c r="E130" s="188" t="s">
        <v>1</v>
      </c>
      <c r="F130" s="189" t="s">
        <v>598</v>
      </c>
      <c r="G130" s="186"/>
      <c r="H130" s="188" t="s">
        <v>1</v>
      </c>
      <c r="I130" s="190"/>
      <c r="J130" s="186"/>
      <c r="K130" s="186"/>
      <c r="L130" s="191"/>
      <c r="M130" s="192"/>
      <c r="N130" s="193"/>
      <c r="O130" s="193"/>
      <c r="P130" s="193"/>
      <c r="Q130" s="193"/>
      <c r="R130" s="193"/>
      <c r="S130" s="193"/>
      <c r="T130" s="194"/>
      <c r="AT130" s="195" t="s">
        <v>171</v>
      </c>
      <c r="AU130" s="195" t="s">
        <v>76</v>
      </c>
      <c r="AV130" s="11" t="s">
        <v>74</v>
      </c>
      <c r="AW130" s="11" t="s">
        <v>30</v>
      </c>
      <c r="AX130" s="11" t="s">
        <v>67</v>
      </c>
      <c r="AY130" s="195" t="s">
        <v>119</v>
      </c>
    </row>
    <row r="131" spans="2:65" s="12" customFormat="1" ht="11.25">
      <c r="B131" s="196"/>
      <c r="C131" s="197"/>
      <c r="D131" s="187" t="s">
        <v>171</v>
      </c>
      <c r="E131" s="198" t="s">
        <v>1</v>
      </c>
      <c r="F131" s="199" t="s">
        <v>135</v>
      </c>
      <c r="G131" s="197"/>
      <c r="H131" s="200">
        <v>8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171</v>
      </c>
      <c r="AU131" s="206" t="s">
        <v>76</v>
      </c>
      <c r="AV131" s="12" t="s">
        <v>76</v>
      </c>
      <c r="AW131" s="12" t="s">
        <v>30</v>
      </c>
      <c r="AX131" s="12" t="s">
        <v>67</v>
      </c>
      <c r="AY131" s="206" t="s">
        <v>119</v>
      </c>
    </row>
    <row r="132" spans="2:65" s="13" customFormat="1" ht="11.25">
      <c r="B132" s="217"/>
      <c r="C132" s="218"/>
      <c r="D132" s="187" t="s">
        <v>171</v>
      </c>
      <c r="E132" s="219" t="s">
        <v>1</v>
      </c>
      <c r="F132" s="220" t="s">
        <v>201</v>
      </c>
      <c r="G132" s="218"/>
      <c r="H132" s="221">
        <v>8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171</v>
      </c>
      <c r="AU132" s="227" t="s">
        <v>76</v>
      </c>
      <c r="AV132" s="13" t="s">
        <v>126</v>
      </c>
      <c r="AW132" s="13" t="s">
        <v>30</v>
      </c>
      <c r="AX132" s="13" t="s">
        <v>74</v>
      </c>
      <c r="AY132" s="227" t="s">
        <v>119</v>
      </c>
    </row>
    <row r="133" spans="2:65" s="1" customFormat="1" ht="16.5" customHeight="1">
      <c r="B133" s="32"/>
      <c r="C133" s="173" t="s">
        <v>159</v>
      </c>
      <c r="D133" s="173" t="s">
        <v>121</v>
      </c>
      <c r="E133" s="174" t="s">
        <v>599</v>
      </c>
      <c r="F133" s="175" t="s">
        <v>600</v>
      </c>
      <c r="G133" s="176" t="s">
        <v>124</v>
      </c>
      <c r="H133" s="177">
        <v>1</v>
      </c>
      <c r="I133" s="178"/>
      <c r="J133" s="179">
        <f>ROUND(I133*H133,2)</f>
        <v>0</v>
      </c>
      <c r="K133" s="175" t="s">
        <v>1</v>
      </c>
      <c r="L133" s="36"/>
      <c r="M133" s="180" t="s">
        <v>1</v>
      </c>
      <c r="N133" s="181" t="s">
        <v>38</v>
      </c>
      <c r="O133" s="58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AR133" s="15" t="s">
        <v>126</v>
      </c>
      <c r="AT133" s="15" t="s">
        <v>121</v>
      </c>
      <c r="AU133" s="15" t="s">
        <v>76</v>
      </c>
      <c r="AY133" s="15" t="s">
        <v>119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74</v>
      </c>
      <c r="BK133" s="184">
        <f>ROUND(I133*H133,2)</f>
        <v>0</v>
      </c>
      <c r="BL133" s="15" t="s">
        <v>126</v>
      </c>
      <c r="BM133" s="15" t="s">
        <v>162</v>
      </c>
    </row>
    <row r="134" spans="2:65" s="11" customFormat="1" ht="11.25">
      <c r="B134" s="185"/>
      <c r="C134" s="186"/>
      <c r="D134" s="187" t="s">
        <v>171</v>
      </c>
      <c r="E134" s="188" t="s">
        <v>1</v>
      </c>
      <c r="F134" s="189" t="s">
        <v>601</v>
      </c>
      <c r="G134" s="186"/>
      <c r="H134" s="188" t="s">
        <v>1</v>
      </c>
      <c r="I134" s="190"/>
      <c r="J134" s="186"/>
      <c r="K134" s="186"/>
      <c r="L134" s="191"/>
      <c r="M134" s="192"/>
      <c r="N134" s="193"/>
      <c r="O134" s="193"/>
      <c r="P134" s="193"/>
      <c r="Q134" s="193"/>
      <c r="R134" s="193"/>
      <c r="S134" s="193"/>
      <c r="T134" s="194"/>
      <c r="AT134" s="195" t="s">
        <v>171</v>
      </c>
      <c r="AU134" s="195" t="s">
        <v>76</v>
      </c>
      <c r="AV134" s="11" t="s">
        <v>74</v>
      </c>
      <c r="AW134" s="11" t="s">
        <v>30</v>
      </c>
      <c r="AX134" s="11" t="s">
        <v>67</v>
      </c>
      <c r="AY134" s="195" t="s">
        <v>119</v>
      </c>
    </row>
    <row r="135" spans="2:65" s="12" customFormat="1" ht="11.25">
      <c r="B135" s="196"/>
      <c r="C135" s="197"/>
      <c r="D135" s="187" t="s">
        <v>171</v>
      </c>
      <c r="E135" s="198" t="s">
        <v>1</v>
      </c>
      <c r="F135" s="199" t="s">
        <v>74</v>
      </c>
      <c r="G135" s="197"/>
      <c r="H135" s="200">
        <v>1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171</v>
      </c>
      <c r="AU135" s="206" t="s">
        <v>76</v>
      </c>
      <c r="AV135" s="12" t="s">
        <v>76</v>
      </c>
      <c r="AW135" s="12" t="s">
        <v>30</v>
      </c>
      <c r="AX135" s="12" t="s">
        <v>67</v>
      </c>
      <c r="AY135" s="206" t="s">
        <v>119</v>
      </c>
    </row>
    <row r="136" spans="2:65" s="13" customFormat="1" ht="11.25">
      <c r="B136" s="217"/>
      <c r="C136" s="218"/>
      <c r="D136" s="187" t="s">
        <v>171</v>
      </c>
      <c r="E136" s="219" t="s">
        <v>1</v>
      </c>
      <c r="F136" s="220" t="s">
        <v>201</v>
      </c>
      <c r="G136" s="218"/>
      <c r="H136" s="221">
        <v>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171</v>
      </c>
      <c r="AU136" s="227" t="s">
        <v>76</v>
      </c>
      <c r="AV136" s="13" t="s">
        <v>126</v>
      </c>
      <c r="AW136" s="13" t="s">
        <v>30</v>
      </c>
      <c r="AX136" s="13" t="s">
        <v>74</v>
      </c>
      <c r="AY136" s="227" t="s">
        <v>119</v>
      </c>
    </row>
    <row r="137" spans="2:65" s="10" customFormat="1" ht="22.9" customHeight="1">
      <c r="B137" s="157"/>
      <c r="C137" s="158"/>
      <c r="D137" s="159" t="s">
        <v>66</v>
      </c>
      <c r="E137" s="171" t="s">
        <v>335</v>
      </c>
      <c r="F137" s="171" t="s">
        <v>336</v>
      </c>
      <c r="G137" s="158"/>
      <c r="H137" s="158"/>
      <c r="I137" s="161"/>
      <c r="J137" s="172">
        <f>BK137</f>
        <v>0</v>
      </c>
      <c r="K137" s="158"/>
      <c r="L137" s="163"/>
      <c r="M137" s="164"/>
      <c r="N137" s="165"/>
      <c r="O137" s="165"/>
      <c r="P137" s="166">
        <f>SUM(P138:P141)</f>
        <v>0</v>
      </c>
      <c r="Q137" s="165"/>
      <c r="R137" s="166">
        <f>SUM(R138:R141)</f>
        <v>0</v>
      </c>
      <c r="S137" s="165"/>
      <c r="T137" s="167">
        <f>SUM(T138:T141)</f>
        <v>0</v>
      </c>
      <c r="AR137" s="168" t="s">
        <v>74</v>
      </c>
      <c r="AT137" s="169" t="s">
        <v>66</v>
      </c>
      <c r="AU137" s="169" t="s">
        <v>74</v>
      </c>
      <c r="AY137" s="168" t="s">
        <v>119</v>
      </c>
      <c r="BK137" s="170">
        <f>SUM(BK138:BK141)</f>
        <v>0</v>
      </c>
    </row>
    <row r="138" spans="2:65" s="1" customFormat="1" ht="16.5" customHeight="1">
      <c r="B138" s="32"/>
      <c r="C138" s="173" t="s">
        <v>143</v>
      </c>
      <c r="D138" s="173" t="s">
        <v>121</v>
      </c>
      <c r="E138" s="174" t="s">
        <v>337</v>
      </c>
      <c r="F138" s="175" t="s">
        <v>338</v>
      </c>
      <c r="G138" s="176" t="s">
        <v>147</v>
      </c>
      <c r="H138" s="177">
        <v>26.26</v>
      </c>
      <c r="I138" s="178"/>
      <c r="J138" s="179">
        <f>ROUND(I138*H138,2)</f>
        <v>0</v>
      </c>
      <c r="K138" s="175" t="s">
        <v>125</v>
      </c>
      <c r="L138" s="36"/>
      <c r="M138" s="180" t="s">
        <v>1</v>
      </c>
      <c r="N138" s="181" t="s">
        <v>38</v>
      </c>
      <c r="O138" s="58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AR138" s="15" t="s">
        <v>126</v>
      </c>
      <c r="AT138" s="15" t="s">
        <v>121</v>
      </c>
      <c r="AU138" s="15" t="s">
        <v>76</v>
      </c>
      <c r="AY138" s="15" t="s">
        <v>119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5" t="s">
        <v>74</v>
      </c>
      <c r="BK138" s="184">
        <f>ROUND(I138*H138,2)</f>
        <v>0</v>
      </c>
      <c r="BL138" s="15" t="s">
        <v>126</v>
      </c>
      <c r="BM138" s="15" t="s">
        <v>165</v>
      </c>
    </row>
    <row r="139" spans="2:65" s="12" customFormat="1" ht="11.25">
      <c r="B139" s="196"/>
      <c r="C139" s="197"/>
      <c r="D139" s="187" t="s">
        <v>171</v>
      </c>
      <c r="E139" s="198" t="s">
        <v>1</v>
      </c>
      <c r="F139" s="199" t="s">
        <v>602</v>
      </c>
      <c r="G139" s="197"/>
      <c r="H139" s="200">
        <v>24.1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171</v>
      </c>
      <c r="AU139" s="206" t="s">
        <v>76</v>
      </c>
      <c r="AV139" s="12" t="s">
        <v>76</v>
      </c>
      <c r="AW139" s="12" t="s">
        <v>30</v>
      </c>
      <c r="AX139" s="12" t="s">
        <v>67</v>
      </c>
      <c r="AY139" s="206" t="s">
        <v>119</v>
      </c>
    </row>
    <row r="140" spans="2:65" s="12" customFormat="1" ht="11.25">
      <c r="B140" s="196"/>
      <c r="C140" s="197"/>
      <c r="D140" s="187" t="s">
        <v>171</v>
      </c>
      <c r="E140" s="198" t="s">
        <v>1</v>
      </c>
      <c r="F140" s="199" t="s">
        <v>603</v>
      </c>
      <c r="G140" s="197"/>
      <c r="H140" s="200">
        <v>2.16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171</v>
      </c>
      <c r="AU140" s="206" t="s">
        <v>76</v>
      </c>
      <c r="AV140" s="12" t="s">
        <v>76</v>
      </c>
      <c r="AW140" s="12" t="s">
        <v>30</v>
      </c>
      <c r="AX140" s="12" t="s">
        <v>67</v>
      </c>
      <c r="AY140" s="206" t="s">
        <v>119</v>
      </c>
    </row>
    <row r="141" spans="2:65" s="13" customFormat="1" ht="11.25">
      <c r="B141" s="217"/>
      <c r="C141" s="218"/>
      <c r="D141" s="187" t="s">
        <v>171</v>
      </c>
      <c r="E141" s="219" t="s">
        <v>1</v>
      </c>
      <c r="F141" s="220" t="s">
        <v>201</v>
      </c>
      <c r="G141" s="218"/>
      <c r="H141" s="221">
        <v>26.26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171</v>
      </c>
      <c r="AU141" s="227" t="s">
        <v>76</v>
      </c>
      <c r="AV141" s="13" t="s">
        <v>126</v>
      </c>
      <c r="AW141" s="13" t="s">
        <v>30</v>
      </c>
      <c r="AX141" s="13" t="s">
        <v>74</v>
      </c>
      <c r="AY141" s="227" t="s">
        <v>119</v>
      </c>
    </row>
    <row r="142" spans="2:65" s="10" customFormat="1" ht="22.9" customHeight="1">
      <c r="B142" s="157"/>
      <c r="C142" s="158"/>
      <c r="D142" s="159" t="s">
        <v>66</v>
      </c>
      <c r="E142" s="171" t="s">
        <v>405</v>
      </c>
      <c r="F142" s="171" t="s">
        <v>446</v>
      </c>
      <c r="G142" s="158"/>
      <c r="H142" s="158"/>
      <c r="I142" s="161"/>
      <c r="J142" s="172">
        <f>BK142</f>
        <v>0</v>
      </c>
      <c r="K142" s="158"/>
      <c r="L142" s="163"/>
      <c r="M142" s="164"/>
      <c r="N142" s="165"/>
      <c r="O142" s="165"/>
      <c r="P142" s="166">
        <f>SUM(P143:P144)</f>
        <v>0</v>
      </c>
      <c r="Q142" s="165"/>
      <c r="R142" s="166">
        <f>SUM(R143:R144)</f>
        <v>0</v>
      </c>
      <c r="S142" s="165"/>
      <c r="T142" s="167">
        <f>SUM(T143:T144)</f>
        <v>0</v>
      </c>
      <c r="AR142" s="168" t="s">
        <v>74</v>
      </c>
      <c r="AT142" s="169" t="s">
        <v>66</v>
      </c>
      <c r="AU142" s="169" t="s">
        <v>74</v>
      </c>
      <c r="AY142" s="168" t="s">
        <v>119</v>
      </c>
      <c r="BK142" s="170">
        <f>SUM(BK143:BK144)</f>
        <v>0</v>
      </c>
    </row>
    <row r="143" spans="2:65" s="1" customFormat="1" ht="16.5" customHeight="1">
      <c r="B143" s="32"/>
      <c r="C143" s="173" t="s">
        <v>166</v>
      </c>
      <c r="D143" s="173" t="s">
        <v>121</v>
      </c>
      <c r="E143" s="174" t="s">
        <v>548</v>
      </c>
      <c r="F143" s="175" t="s">
        <v>604</v>
      </c>
      <c r="G143" s="176" t="s">
        <v>270</v>
      </c>
      <c r="H143" s="177">
        <v>540</v>
      </c>
      <c r="I143" s="178"/>
      <c r="J143" s="179">
        <f>ROUND(I143*H143,2)</f>
        <v>0</v>
      </c>
      <c r="K143" s="175" t="s">
        <v>125</v>
      </c>
      <c r="L143" s="36"/>
      <c r="M143" s="180" t="s">
        <v>1</v>
      </c>
      <c r="N143" s="181" t="s">
        <v>38</v>
      </c>
      <c r="O143" s="58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AR143" s="15" t="s">
        <v>126</v>
      </c>
      <c r="AT143" s="15" t="s">
        <v>121</v>
      </c>
      <c r="AU143" s="15" t="s">
        <v>76</v>
      </c>
      <c r="AY143" s="15" t="s">
        <v>119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74</v>
      </c>
      <c r="BK143" s="184">
        <f>ROUND(I143*H143,2)</f>
        <v>0</v>
      </c>
      <c r="BL143" s="15" t="s">
        <v>126</v>
      </c>
      <c r="BM143" s="15" t="s">
        <v>170</v>
      </c>
    </row>
    <row r="144" spans="2:65" s="1" customFormat="1" ht="16.5" customHeight="1">
      <c r="B144" s="32"/>
      <c r="C144" s="173" t="s">
        <v>148</v>
      </c>
      <c r="D144" s="173" t="s">
        <v>121</v>
      </c>
      <c r="E144" s="174" t="s">
        <v>553</v>
      </c>
      <c r="F144" s="175" t="s">
        <v>554</v>
      </c>
      <c r="G144" s="176" t="s">
        <v>270</v>
      </c>
      <c r="H144" s="177">
        <v>540</v>
      </c>
      <c r="I144" s="178"/>
      <c r="J144" s="179">
        <f>ROUND(I144*H144,2)</f>
        <v>0</v>
      </c>
      <c r="K144" s="175" t="s">
        <v>125</v>
      </c>
      <c r="L144" s="36"/>
      <c r="M144" s="180" t="s">
        <v>1</v>
      </c>
      <c r="N144" s="181" t="s">
        <v>38</v>
      </c>
      <c r="O144" s="58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AR144" s="15" t="s">
        <v>126</v>
      </c>
      <c r="AT144" s="15" t="s">
        <v>121</v>
      </c>
      <c r="AU144" s="15" t="s">
        <v>76</v>
      </c>
      <c r="AY144" s="15" t="s">
        <v>119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5" t="s">
        <v>74</v>
      </c>
      <c r="BK144" s="184">
        <f>ROUND(I144*H144,2)</f>
        <v>0</v>
      </c>
      <c r="BL144" s="15" t="s">
        <v>126</v>
      </c>
      <c r="BM144" s="15" t="s">
        <v>176</v>
      </c>
    </row>
    <row r="145" spans="2:65" s="10" customFormat="1" ht="22.9" customHeight="1">
      <c r="B145" s="157"/>
      <c r="C145" s="158"/>
      <c r="D145" s="159" t="s">
        <v>66</v>
      </c>
      <c r="E145" s="171" t="s">
        <v>560</v>
      </c>
      <c r="F145" s="171" t="s">
        <v>561</v>
      </c>
      <c r="G145" s="158"/>
      <c r="H145" s="158"/>
      <c r="I145" s="161"/>
      <c r="J145" s="172">
        <f>BK145</f>
        <v>0</v>
      </c>
      <c r="K145" s="158"/>
      <c r="L145" s="163"/>
      <c r="M145" s="164"/>
      <c r="N145" s="165"/>
      <c r="O145" s="165"/>
      <c r="P145" s="166">
        <f>SUM(P146:P147)</f>
        <v>0</v>
      </c>
      <c r="Q145" s="165"/>
      <c r="R145" s="166">
        <f>SUM(R146:R147)</f>
        <v>0</v>
      </c>
      <c r="S145" s="165"/>
      <c r="T145" s="167">
        <f>SUM(T146:T147)</f>
        <v>0</v>
      </c>
      <c r="AR145" s="168" t="s">
        <v>74</v>
      </c>
      <c r="AT145" s="169" t="s">
        <v>66</v>
      </c>
      <c r="AU145" s="169" t="s">
        <v>74</v>
      </c>
      <c r="AY145" s="168" t="s">
        <v>119</v>
      </c>
      <c r="BK145" s="170">
        <f>SUM(BK146:BK147)</f>
        <v>0</v>
      </c>
    </row>
    <row r="146" spans="2:65" s="1" customFormat="1" ht="16.5" customHeight="1">
      <c r="B146" s="32"/>
      <c r="C146" s="173" t="s">
        <v>8</v>
      </c>
      <c r="D146" s="173" t="s">
        <v>121</v>
      </c>
      <c r="E146" s="174" t="s">
        <v>563</v>
      </c>
      <c r="F146" s="175" t="s">
        <v>564</v>
      </c>
      <c r="G146" s="176" t="s">
        <v>142</v>
      </c>
      <c r="H146" s="177">
        <v>0.14000000000000001</v>
      </c>
      <c r="I146" s="178"/>
      <c r="J146" s="179">
        <f>ROUND(I146*H146,2)</f>
        <v>0</v>
      </c>
      <c r="K146" s="175" t="s">
        <v>125</v>
      </c>
      <c r="L146" s="36"/>
      <c r="M146" s="180" t="s">
        <v>1</v>
      </c>
      <c r="N146" s="181" t="s">
        <v>38</v>
      </c>
      <c r="O146" s="58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AR146" s="15" t="s">
        <v>126</v>
      </c>
      <c r="AT146" s="15" t="s">
        <v>121</v>
      </c>
      <c r="AU146" s="15" t="s">
        <v>76</v>
      </c>
      <c r="AY146" s="15" t="s">
        <v>119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5" t="s">
        <v>74</v>
      </c>
      <c r="BK146" s="184">
        <f>ROUND(I146*H146,2)</f>
        <v>0</v>
      </c>
      <c r="BL146" s="15" t="s">
        <v>126</v>
      </c>
      <c r="BM146" s="15" t="s">
        <v>179</v>
      </c>
    </row>
    <row r="147" spans="2:65" s="1" customFormat="1" ht="16.5" customHeight="1">
      <c r="B147" s="32"/>
      <c r="C147" s="173" t="s">
        <v>151</v>
      </c>
      <c r="D147" s="173" t="s">
        <v>121</v>
      </c>
      <c r="E147" s="174" t="s">
        <v>566</v>
      </c>
      <c r="F147" s="175" t="s">
        <v>567</v>
      </c>
      <c r="G147" s="176" t="s">
        <v>1</v>
      </c>
      <c r="H147" s="177">
        <v>0</v>
      </c>
      <c r="I147" s="178"/>
      <c r="J147" s="179">
        <f>ROUND(I147*H147,2)</f>
        <v>0</v>
      </c>
      <c r="K147" s="175" t="s">
        <v>1</v>
      </c>
      <c r="L147" s="36"/>
      <c r="M147" s="180" t="s">
        <v>1</v>
      </c>
      <c r="N147" s="181" t="s">
        <v>38</v>
      </c>
      <c r="O147" s="58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AR147" s="15" t="s">
        <v>126</v>
      </c>
      <c r="AT147" s="15" t="s">
        <v>121</v>
      </c>
      <c r="AU147" s="15" t="s">
        <v>76</v>
      </c>
      <c r="AY147" s="15" t="s">
        <v>119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5" t="s">
        <v>74</v>
      </c>
      <c r="BK147" s="184">
        <f>ROUND(I147*H147,2)</f>
        <v>0</v>
      </c>
      <c r="BL147" s="15" t="s">
        <v>126</v>
      </c>
      <c r="BM147" s="15" t="s">
        <v>183</v>
      </c>
    </row>
    <row r="148" spans="2:65" s="10" customFormat="1" ht="25.9" customHeight="1">
      <c r="B148" s="157"/>
      <c r="C148" s="158"/>
      <c r="D148" s="159" t="s">
        <v>66</v>
      </c>
      <c r="E148" s="160" t="s">
        <v>180</v>
      </c>
      <c r="F148" s="160" t="s">
        <v>605</v>
      </c>
      <c r="G148" s="158"/>
      <c r="H148" s="158"/>
      <c r="I148" s="161"/>
      <c r="J148" s="162">
        <f>BK148</f>
        <v>0</v>
      </c>
      <c r="K148" s="158"/>
      <c r="L148" s="163"/>
      <c r="M148" s="164"/>
      <c r="N148" s="165"/>
      <c r="O148" s="165"/>
      <c r="P148" s="166">
        <f>P149+P212</f>
        <v>0</v>
      </c>
      <c r="Q148" s="165"/>
      <c r="R148" s="166">
        <f>R149+R212</f>
        <v>0</v>
      </c>
      <c r="S148" s="165"/>
      <c r="T148" s="167">
        <f>T149+T212</f>
        <v>0</v>
      </c>
      <c r="AR148" s="168" t="s">
        <v>129</v>
      </c>
      <c r="AT148" s="169" t="s">
        <v>66</v>
      </c>
      <c r="AU148" s="169" t="s">
        <v>67</v>
      </c>
      <c r="AY148" s="168" t="s">
        <v>119</v>
      </c>
      <c r="BK148" s="170">
        <f>BK149+BK212</f>
        <v>0</v>
      </c>
    </row>
    <row r="149" spans="2:65" s="10" customFormat="1" ht="22.9" customHeight="1">
      <c r="B149" s="157"/>
      <c r="C149" s="158"/>
      <c r="D149" s="159" t="s">
        <v>66</v>
      </c>
      <c r="E149" s="171" t="s">
        <v>606</v>
      </c>
      <c r="F149" s="171" t="s">
        <v>607</v>
      </c>
      <c r="G149" s="158"/>
      <c r="H149" s="158"/>
      <c r="I149" s="161"/>
      <c r="J149" s="172">
        <f>BK149</f>
        <v>0</v>
      </c>
      <c r="K149" s="158"/>
      <c r="L149" s="163"/>
      <c r="M149" s="164"/>
      <c r="N149" s="165"/>
      <c r="O149" s="165"/>
      <c r="P149" s="166">
        <f>SUM(P150:P211)</f>
        <v>0</v>
      </c>
      <c r="Q149" s="165"/>
      <c r="R149" s="166">
        <f>SUM(R150:R211)</f>
        <v>0</v>
      </c>
      <c r="S149" s="165"/>
      <c r="T149" s="167">
        <f>SUM(T150:T211)</f>
        <v>0</v>
      </c>
      <c r="AR149" s="168" t="s">
        <v>129</v>
      </c>
      <c r="AT149" s="169" t="s">
        <v>66</v>
      </c>
      <c r="AU149" s="169" t="s">
        <v>74</v>
      </c>
      <c r="AY149" s="168" t="s">
        <v>119</v>
      </c>
      <c r="BK149" s="170">
        <f>SUM(BK150:BK211)</f>
        <v>0</v>
      </c>
    </row>
    <row r="150" spans="2:65" s="1" customFormat="1" ht="16.5" customHeight="1">
      <c r="B150" s="32"/>
      <c r="C150" s="173" t="s">
        <v>184</v>
      </c>
      <c r="D150" s="173" t="s">
        <v>121</v>
      </c>
      <c r="E150" s="174" t="s">
        <v>608</v>
      </c>
      <c r="F150" s="175" t="s">
        <v>609</v>
      </c>
      <c r="G150" s="176" t="s">
        <v>270</v>
      </c>
      <c r="H150" s="177">
        <v>48.25</v>
      </c>
      <c r="I150" s="178"/>
      <c r="J150" s="179">
        <f>ROUND(I150*H150,2)</f>
        <v>0</v>
      </c>
      <c r="K150" s="175" t="s">
        <v>125</v>
      </c>
      <c r="L150" s="36"/>
      <c r="M150" s="180" t="s">
        <v>1</v>
      </c>
      <c r="N150" s="181" t="s">
        <v>38</v>
      </c>
      <c r="O150" s="58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AR150" s="15" t="s">
        <v>249</v>
      </c>
      <c r="AT150" s="15" t="s">
        <v>121</v>
      </c>
      <c r="AU150" s="15" t="s">
        <v>76</v>
      </c>
      <c r="AY150" s="15" t="s">
        <v>119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5" t="s">
        <v>74</v>
      </c>
      <c r="BK150" s="184">
        <f>ROUND(I150*H150,2)</f>
        <v>0</v>
      </c>
      <c r="BL150" s="15" t="s">
        <v>249</v>
      </c>
      <c r="BM150" s="15" t="s">
        <v>187</v>
      </c>
    </row>
    <row r="151" spans="2:65" s="11" customFormat="1" ht="11.25">
      <c r="B151" s="185"/>
      <c r="C151" s="186"/>
      <c r="D151" s="187" t="s">
        <v>171</v>
      </c>
      <c r="E151" s="188" t="s">
        <v>1</v>
      </c>
      <c r="F151" s="189" t="s">
        <v>387</v>
      </c>
      <c r="G151" s="186"/>
      <c r="H151" s="188" t="s">
        <v>1</v>
      </c>
      <c r="I151" s="190"/>
      <c r="J151" s="186"/>
      <c r="K151" s="186"/>
      <c r="L151" s="191"/>
      <c r="M151" s="192"/>
      <c r="N151" s="193"/>
      <c r="O151" s="193"/>
      <c r="P151" s="193"/>
      <c r="Q151" s="193"/>
      <c r="R151" s="193"/>
      <c r="S151" s="193"/>
      <c r="T151" s="194"/>
      <c r="AT151" s="195" t="s">
        <v>171</v>
      </c>
      <c r="AU151" s="195" t="s">
        <v>76</v>
      </c>
      <c r="AV151" s="11" t="s">
        <v>74</v>
      </c>
      <c r="AW151" s="11" t="s">
        <v>30</v>
      </c>
      <c r="AX151" s="11" t="s">
        <v>67</v>
      </c>
      <c r="AY151" s="195" t="s">
        <v>119</v>
      </c>
    </row>
    <row r="152" spans="2:65" s="12" customFormat="1" ht="11.25">
      <c r="B152" s="196"/>
      <c r="C152" s="197"/>
      <c r="D152" s="187" t="s">
        <v>171</v>
      </c>
      <c r="E152" s="198" t="s">
        <v>1</v>
      </c>
      <c r="F152" s="199" t="s">
        <v>610</v>
      </c>
      <c r="G152" s="197"/>
      <c r="H152" s="200">
        <v>48.25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171</v>
      </c>
      <c r="AU152" s="206" t="s">
        <v>76</v>
      </c>
      <c r="AV152" s="12" t="s">
        <v>76</v>
      </c>
      <c r="AW152" s="12" t="s">
        <v>30</v>
      </c>
      <c r="AX152" s="12" t="s">
        <v>67</v>
      </c>
      <c r="AY152" s="206" t="s">
        <v>119</v>
      </c>
    </row>
    <row r="153" spans="2:65" s="13" customFormat="1" ht="11.25">
      <c r="B153" s="217"/>
      <c r="C153" s="218"/>
      <c r="D153" s="187" t="s">
        <v>171</v>
      </c>
      <c r="E153" s="219" t="s">
        <v>1</v>
      </c>
      <c r="F153" s="220" t="s">
        <v>201</v>
      </c>
      <c r="G153" s="218"/>
      <c r="H153" s="221">
        <v>48.25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171</v>
      </c>
      <c r="AU153" s="227" t="s">
        <v>76</v>
      </c>
      <c r="AV153" s="13" t="s">
        <v>126</v>
      </c>
      <c r="AW153" s="13" t="s">
        <v>30</v>
      </c>
      <c r="AX153" s="13" t="s">
        <v>74</v>
      </c>
      <c r="AY153" s="227" t="s">
        <v>119</v>
      </c>
    </row>
    <row r="154" spans="2:65" s="1" customFormat="1" ht="16.5" customHeight="1">
      <c r="B154" s="32"/>
      <c r="C154" s="207" t="s">
        <v>155</v>
      </c>
      <c r="D154" s="207" t="s">
        <v>180</v>
      </c>
      <c r="E154" s="208" t="s">
        <v>611</v>
      </c>
      <c r="F154" s="209" t="s">
        <v>612</v>
      </c>
      <c r="G154" s="210" t="s">
        <v>270</v>
      </c>
      <c r="H154" s="211">
        <v>53</v>
      </c>
      <c r="I154" s="212"/>
      <c r="J154" s="213">
        <f>ROUND(I154*H154,2)</f>
        <v>0</v>
      </c>
      <c r="K154" s="209" t="s">
        <v>125</v>
      </c>
      <c r="L154" s="214"/>
      <c r="M154" s="215" t="s">
        <v>1</v>
      </c>
      <c r="N154" s="216" t="s">
        <v>38</v>
      </c>
      <c r="O154" s="58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AR154" s="15" t="s">
        <v>613</v>
      </c>
      <c r="AT154" s="15" t="s">
        <v>180</v>
      </c>
      <c r="AU154" s="15" t="s">
        <v>76</v>
      </c>
      <c r="AY154" s="15" t="s">
        <v>119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74</v>
      </c>
      <c r="BK154" s="184">
        <f>ROUND(I154*H154,2)</f>
        <v>0</v>
      </c>
      <c r="BL154" s="15" t="s">
        <v>249</v>
      </c>
      <c r="BM154" s="15" t="s">
        <v>191</v>
      </c>
    </row>
    <row r="155" spans="2:65" s="1" customFormat="1" ht="16.5" customHeight="1">
      <c r="B155" s="32"/>
      <c r="C155" s="173" t="s">
        <v>194</v>
      </c>
      <c r="D155" s="173" t="s">
        <v>121</v>
      </c>
      <c r="E155" s="174" t="s">
        <v>614</v>
      </c>
      <c r="F155" s="175" t="s">
        <v>615</v>
      </c>
      <c r="G155" s="176" t="s">
        <v>270</v>
      </c>
      <c r="H155" s="177">
        <v>481.52</v>
      </c>
      <c r="I155" s="178"/>
      <c r="J155" s="179">
        <f>ROUND(I155*H155,2)</f>
        <v>0</v>
      </c>
      <c r="K155" s="175" t="s">
        <v>125</v>
      </c>
      <c r="L155" s="36"/>
      <c r="M155" s="180" t="s">
        <v>1</v>
      </c>
      <c r="N155" s="181" t="s">
        <v>38</v>
      </c>
      <c r="O155" s="58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AR155" s="15" t="s">
        <v>249</v>
      </c>
      <c r="AT155" s="15" t="s">
        <v>121</v>
      </c>
      <c r="AU155" s="15" t="s">
        <v>76</v>
      </c>
      <c r="AY155" s="15" t="s">
        <v>119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5" t="s">
        <v>74</v>
      </c>
      <c r="BK155" s="184">
        <f>ROUND(I155*H155,2)</f>
        <v>0</v>
      </c>
      <c r="BL155" s="15" t="s">
        <v>249</v>
      </c>
      <c r="BM155" s="15" t="s">
        <v>197</v>
      </c>
    </row>
    <row r="156" spans="2:65" s="11" customFormat="1" ht="11.25">
      <c r="B156" s="185"/>
      <c r="C156" s="186"/>
      <c r="D156" s="187" t="s">
        <v>171</v>
      </c>
      <c r="E156" s="188" t="s">
        <v>1</v>
      </c>
      <c r="F156" s="189" t="s">
        <v>616</v>
      </c>
      <c r="G156" s="186"/>
      <c r="H156" s="188" t="s">
        <v>1</v>
      </c>
      <c r="I156" s="190"/>
      <c r="J156" s="186"/>
      <c r="K156" s="186"/>
      <c r="L156" s="191"/>
      <c r="M156" s="192"/>
      <c r="N156" s="193"/>
      <c r="O156" s="193"/>
      <c r="P156" s="193"/>
      <c r="Q156" s="193"/>
      <c r="R156" s="193"/>
      <c r="S156" s="193"/>
      <c r="T156" s="194"/>
      <c r="AT156" s="195" t="s">
        <v>171</v>
      </c>
      <c r="AU156" s="195" t="s">
        <v>76</v>
      </c>
      <c r="AV156" s="11" t="s">
        <v>74</v>
      </c>
      <c r="AW156" s="11" t="s">
        <v>30</v>
      </c>
      <c r="AX156" s="11" t="s">
        <v>67</v>
      </c>
      <c r="AY156" s="195" t="s">
        <v>119</v>
      </c>
    </row>
    <row r="157" spans="2:65" s="12" customFormat="1" ht="11.25">
      <c r="B157" s="196"/>
      <c r="C157" s="197"/>
      <c r="D157" s="187" t="s">
        <v>171</v>
      </c>
      <c r="E157" s="198" t="s">
        <v>1</v>
      </c>
      <c r="F157" s="199" t="s">
        <v>617</v>
      </c>
      <c r="G157" s="197"/>
      <c r="H157" s="200">
        <v>481.52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171</v>
      </c>
      <c r="AU157" s="206" t="s">
        <v>76</v>
      </c>
      <c r="AV157" s="12" t="s">
        <v>76</v>
      </c>
      <c r="AW157" s="12" t="s">
        <v>30</v>
      </c>
      <c r="AX157" s="12" t="s">
        <v>67</v>
      </c>
      <c r="AY157" s="206" t="s">
        <v>119</v>
      </c>
    </row>
    <row r="158" spans="2:65" s="13" customFormat="1" ht="11.25">
      <c r="B158" s="217"/>
      <c r="C158" s="218"/>
      <c r="D158" s="187" t="s">
        <v>171</v>
      </c>
      <c r="E158" s="219" t="s">
        <v>1</v>
      </c>
      <c r="F158" s="220" t="s">
        <v>201</v>
      </c>
      <c r="G158" s="218"/>
      <c r="H158" s="221">
        <v>481.52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171</v>
      </c>
      <c r="AU158" s="227" t="s">
        <v>76</v>
      </c>
      <c r="AV158" s="13" t="s">
        <v>126</v>
      </c>
      <c r="AW158" s="13" t="s">
        <v>30</v>
      </c>
      <c r="AX158" s="13" t="s">
        <v>74</v>
      </c>
      <c r="AY158" s="227" t="s">
        <v>119</v>
      </c>
    </row>
    <row r="159" spans="2:65" s="1" customFormat="1" ht="16.5" customHeight="1">
      <c r="B159" s="32"/>
      <c r="C159" s="207" t="s">
        <v>158</v>
      </c>
      <c r="D159" s="207" t="s">
        <v>180</v>
      </c>
      <c r="E159" s="208" t="s">
        <v>618</v>
      </c>
      <c r="F159" s="209" t="s">
        <v>619</v>
      </c>
      <c r="G159" s="210" t="s">
        <v>270</v>
      </c>
      <c r="H159" s="211">
        <v>530</v>
      </c>
      <c r="I159" s="212"/>
      <c r="J159" s="213">
        <f>ROUND(I159*H159,2)</f>
        <v>0</v>
      </c>
      <c r="K159" s="209" t="s">
        <v>125</v>
      </c>
      <c r="L159" s="214"/>
      <c r="M159" s="215" t="s">
        <v>1</v>
      </c>
      <c r="N159" s="216" t="s">
        <v>38</v>
      </c>
      <c r="O159" s="58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AR159" s="15" t="s">
        <v>613</v>
      </c>
      <c r="AT159" s="15" t="s">
        <v>180</v>
      </c>
      <c r="AU159" s="15" t="s">
        <v>76</v>
      </c>
      <c r="AY159" s="15" t="s">
        <v>119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5" t="s">
        <v>74</v>
      </c>
      <c r="BK159" s="184">
        <f>ROUND(I159*H159,2)</f>
        <v>0</v>
      </c>
      <c r="BL159" s="15" t="s">
        <v>249</v>
      </c>
      <c r="BM159" s="15" t="s">
        <v>204</v>
      </c>
    </row>
    <row r="160" spans="2:65" s="1" customFormat="1" ht="16.5" customHeight="1">
      <c r="B160" s="32"/>
      <c r="C160" s="173" t="s">
        <v>7</v>
      </c>
      <c r="D160" s="173" t="s">
        <v>121</v>
      </c>
      <c r="E160" s="174" t="s">
        <v>620</v>
      </c>
      <c r="F160" s="175" t="s">
        <v>621</v>
      </c>
      <c r="G160" s="176" t="s">
        <v>124</v>
      </c>
      <c r="H160" s="177">
        <v>17</v>
      </c>
      <c r="I160" s="178"/>
      <c r="J160" s="179">
        <f>ROUND(I160*H160,2)</f>
        <v>0</v>
      </c>
      <c r="K160" s="175" t="s">
        <v>125</v>
      </c>
      <c r="L160" s="36"/>
      <c r="M160" s="180" t="s">
        <v>1</v>
      </c>
      <c r="N160" s="181" t="s">
        <v>38</v>
      </c>
      <c r="O160" s="58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AR160" s="15" t="s">
        <v>249</v>
      </c>
      <c r="AT160" s="15" t="s">
        <v>121</v>
      </c>
      <c r="AU160" s="15" t="s">
        <v>76</v>
      </c>
      <c r="AY160" s="15" t="s">
        <v>119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5" t="s">
        <v>74</v>
      </c>
      <c r="BK160" s="184">
        <f>ROUND(I160*H160,2)</f>
        <v>0</v>
      </c>
      <c r="BL160" s="15" t="s">
        <v>249</v>
      </c>
      <c r="BM160" s="15" t="s">
        <v>207</v>
      </c>
    </row>
    <row r="161" spans="2:65" s="11" customFormat="1" ht="11.25">
      <c r="B161" s="185"/>
      <c r="C161" s="186"/>
      <c r="D161" s="187" t="s">
        <v>171</v>
      </c>
      <c r="E161" s="188" t="s">
        <v>1</v>
      </c>
      <c r="F161" s="189" t="s">
        <v>622</v>
      </c>
      <c r="G161" s="186"/>
      <c r="H161" s="188" t="s">
        <v>1</v>
      </c>
      <c r="I161" s="190"/>
      <c r="J161" s="186"/>
      <c r="K161" s="186"/>
      <c r="L161" s="191"/>
      <c r="M161" s="192"/>
      <c r="N161" s="193"/>
      <c r="O161" s="193"/>
      <c r="P161" s="193"/>
      <c r="Q161" s="193"/>
      <c r="R161" s="193"/>
      <c r="S161" s="193"/>
      <c r="T161" s="194"/>
      <c r="AT161" s="195" t="s">
        <v>171</v>
      </c>
      <c r="AU161" s="195" t="s">
        <v>76</v>
      </c>
      <c r="AV161" s="11" t="s">
        <v>74</v>
      </c>
      <c r="AW161" s="11" t="s">
        <v>30</v>
      </c>
      <c r="AX161" s="11" t="s">
        <v>67</v>
      </c>
      <c r="AY161" s="195" t="s">
        <v>119</v>
      </c>
    </row>
    <row r="162" spans="2:65" s="12" customFormat="1" ht="11.25">
      <c r="B162" s="196"/>
      <c r="C162" s="197"/>
      <c r="D162" s="187" t="s">
        <v>171</v>
      </c>
      <c r="E162" s="198" t="s">
        <v>1</v>
      </c>
      <c r="F162" s="199" t="s">
        <v>184</v>
      </c>
      <c r="G162" s="197"/>
      <c r="H162" s="200">
        <v>17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171</v>
      </c>
      <c r="AU162" s="206" t="s">
        <v>76</v>
      </c>
      <c r="AV162" s="12" t="s">
        <v>76</v>
      </c>
      <c r="AW162" s="12" t="s">
        <v>30</v>
      </c>
      <c r="AX162" s="12" t="s">
        <v>67</v>
      </c>
      <c r="AY162" s="206" t="s">
        <v>119</v>
      </c>
    </row>
    <row r="163" spans="2:65" s="13" customFormat="1" ht="11.25">
      <c r="B163" s="217"/>
      <c r="C163" s="218"/>
      <c r="D163" s="187" t="s">
        <v>171</v>
      </c>
      <c r="E163" s="219" t="s">
        <v>1</v>
      </c>
      <c r="F163" s="220" t="s">
        <v>201</v>
      </c>
      <c r="G163" s="218"/>
      <c r="H163" s="221">
        <v>17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171</v>
      </c>
      <c r="AU163" s="227" t="s">
        <v>76</v>
      </c>
      <c r="AV163" s="13" t="s">
        <v>126</v>
      </c>
      <c r="AW163" s="13" t="s">
        <v>30</v>
      </c>
      <c r="AX163" s="13" t="s">
        <v>74</v>
      </c>
      <c r="AY163" s="227" t="s">
        <v>119</v>
      </c>
    </row>
    <row r="164" spans="2:65" s="1" customFormat="1" ht="16.5" customHeight="1">
      <c r="B164" s="32"/>
      <c r="C164" s="207" t="s">
        <v>162</v>
      </c>
      <c r="D164" s="207" t="s">
        <v>180</v>
      </c>
      <c r="E164" s="208" t="s">
        <v>394</v>
      </c>
      <c r="F164" s="209" t="s">
        <v>395</v>
      </c>
      <c r="G164" s="210" t="s">
        <v>124</v>
      </c>
      <c r="H164" s="211">
        <v>17</v>
      </c>
      <c r="I164" s="212"/>
      <c r="J164" s="213">
        <f>ROUND(I164*H164,2)</f>
        <v>0</v>
      </c>
      <c r="K164" s="209" t="s">
        <v>125</v>
      </c>
      <c r="L164" s="214"/>
      <c r="M164" s="215" t="s">
        <v>1</v>
      </c>
      <c r="N164" s="216" t="s">
        <v>38</v>
      </c>
      <c r="O164" s="58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AR164" s="15" t="s">
        <v>613</v>
      </c>
      <c r="AT164" s="15" t="s">
        <v>180</v>
      </c>
      <c r="AU164" s="15" t="s">
        <v>76</v>
      </c>
      <c r="AY164" s="15" t="s">
        <v>119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5" t="s">
        <v>74</v>
      </c>
      <c r="BK164" s="184">
        <f>ROUND(I164*H164,2)</f>
        <v>0</v>
      </c>
      <c r="BL164" s="15" t="s">
        <v>249</v>
      </c>
      <c r="BM164" s="15" t="s">
        <v>212</v>
      </c>
    </row>
    <row r="165" spans="2:65" s="1" customFormat="1" ht="16.5" customHeight="1">
      <c r="B165" s="32"/>
      <c r="C165" s="173" t="s">
        <v>213</v>
      </c>
      <c r="D165" s="173" t="s">
        <v>121</v>
      </c>
      <c r="E165" s="174" t="s">
        <v>623</v>
      </c>
      <c r="F165" s="175" t="s">
        <v>624</v>
      </c>
      <c r="G165" s="176" t="s">
        <v>124</v>
      </c>
      <c r="H165" s="177">
        <v>32</v>
      </c>
      <c r="I165" s="178"/>
      <c r="J165" s="179">
        <f>ROUND(I165*H165,2)</f>
        <v>0</v>
      </c>
      <c r="K165" s="175" t="s">
        <v>125</v>
      </c>
      <c r="L165" s="36"/>
      <c r="M165" s="180" t="s">
        <v>1</v>
      </c>
      <c r="N165" s="181" t="s">
        <v>38</v>
      </c>
      <c r="O165" s="58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AR165" s="15" t="s">
        <v>249</v>
      </c>
      <c r="AT165" s="15" t="s">
        <v>121</v>
      </c>
      <c r="AU165" s="15" t="s">
        <v>76</v>
      </c>
      <c r="AY165" s="15" t="s">
        <v>119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5" t="s">
        <v>74</v>
      </c>
      <c r="BK165" s="184">
        <f>ROUND(I165*H165,2)</f>
        <v>0</v>
      </c>
      <c r="BL165" s="15" t="s">
        <v>249</v>
      </c>
      <c r="BM165" s="15" t="s">
        <v>216</v>
      </c>
    </row>
    <row r="166" spans="2:65" s="11" customFormat="1" ht="11.25">
      <c r="B166" s="185"/>
      <c r="C166" s="186"/>
      <c r="D166" s="187" t="s">
        <v>171</v>
      </c>
      <c r="E166" s="188" t="s">
        <v>1</v>
      </c>
      <c r="F166" s="189" t="s">
        <v>625</v>
      </c>
      <c r="G166" s="186"/>
      <c r="H166" s="188" t="s">
        <v>1</v>
      </c>
      <c r="I166" s="190"/>
      <c r="J166" s="186"/>
      <c r="K166" s="186"/>
      <c r="L166" s="191"/>
      <c r="M166" s="192"/>
      <c r="N166" s="193"/>
      <c r="O166" s="193"/>
      <c r="P166" s="193"/>
      <c r="Q166" s="193"/>
      <c r="R166" s="193"/>
      <c r="S166" s="193"/>
      <c r="T166" s="194"/>
      <c r="AT166" s="195" t="s">
        <v>171</v>
      </c>
      <c r="AU166" s="195" t="s">
        <v>76</v>
      </c>
      <c r="AV166" s="11" t="s">
        <v>74</v>
      </c>
      <c r="AW166" s="11" t="s">
        <v>30</v>
      </c>
      <c r="AX166" s="11" t="s">
        <v>67</v>
      </c>
      <c r="AY166" s="195" t="s">
        <v>119</v>
      </c>
    </row>
    <row r="167" spans="2:65" s="11" customFormat="1" ht="11.25">
      <c r="B167" s="185"/>
      <c r="C167" s="186"/>
      <c r="D167" s="187" t="s">
        <v>171</v>
      </c>
      <c r="E167" s="188" t="s">
        <v>1</v>
      </c>
      <c r="F167" s="189" t="s">
        <v>626</v>
      </c>
      <c r="G167" s="186"/>
      <c r="H167" s="188" t="s">
        <v>1</v>
      </c>
      <c r="I167" s="190"/>
      <c r="J167" s="186"/>
      <c r="K167" s="186"/>
      <c r="L167" s="191"/>
      <c r="M167" s="192"/>
      <c r="N167" s="193"/>
      <c r="O167" s="193"/>
      <c r="P167" s="193"/>
      <c r="Q167" s="193"/>
      <c r="R167" s="193"/>
      <c r="S167" s="193"/>
      <c r="T167" s="194"/>
      <c r="AT167" s="195" t="s">
        <v>171</v>
      </c>
      <c r="AU167" s="195" t="s">
        <v>76</v>
      </c>
      <c r="AV167" s="11" t="s">
        <v>74</v>
      </c>
      <c r="AW167" s="11" t="s">
        <v>30</v>
      </c>
      <c r="AX167" s="11" t="s">
        <v>67</v>
      </c>
      <c r="AY167" s="195" t="s">
        <v>119</v>
      </c>
    </row>
    <row r="168" spans="2:65" s="12" customFormat="1" ht="11.25">
      <c r="B168" s="196"/>
      <c r="C168" s="197"/>
      <c r="D168" s="187" t="s">
        <v>171</v>
      </c>
      <c r="E168" s="198" t="s">
        <v>1</v>
      </c>
      <c r="F168" s="199" t="s">
        <v>129</v>
      </c>
      <c r="G168" s="197"/>
      <c r="H168" s="200">
        <v>3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171</v>
      </c>
      <c r="AU168" s="206" t="s">
        <v>76</v>
      </c>
      <c r="AV168" s="12" t="s">
        <v>76</v>
      </c>
      <c r="AW168" s="12" t="s">
        <v>30</v>
      </c>
      <c r="AX168" s="12" t="s">
        <v>67</v>
      </c>
      <c r="AY168" s="206" t="s">
        <v>119</v>
      </c>
    </row>
    <row r="169" spans="2:65" s="11" customFormat="1" ht="11.25">
      <c r="B169" s="185"/>
      <c r="C169" s="186"/>
      <c r="D169" s="187" t="s">
        <v>171</v>
      </c>
      <c r="E169" s="188" t="s">
        <v>1</v>
      </c>
      <c r="F169" s="189" t="s">
        <v>627</v>
      </c>
      <c r="G169" s="186"/>
      <c r="H169" s="188" t="s">
        <v>1</v>
      </c>
      <c r="I169" s="190"/>
      <c r="J169" s="186"/>
      <c r="K169" s="186"/>
      <c r="L169" s="191"/>
      <c r="M169" s="192"/>
      <c r="N169" s="193"/>
      <c r="O169" s="193"/>
      <c r="P169" s="193"/>
      <c r="Q169" s="193"/>
      <c r="R169" s="193"/>
      <c r="S169" s="193"/>
      <c r="T169" s="194"/>
      <c r="AT169" s="195" t="s">
        <v>171</v>
      </c>
      <c r="AU169" s="195" t="s">
        <v>76</v>
      </c>
      <c r="AV169" s="11" t="s">
        <v>74</v>
      </c>
      <c r="AW169" s="11" t="s">
        <v>30</v>
      </c>
      <c r="AX169" s="11" t="s">
        <v>67</v>
      </c>
      <c r="AY169" s="195" t="s">
        <v>119</v>
      </c>
    </row>
    <row r="170" spans="2:65" s="12" customFormat="1" ht="11.25">
      <c r="B170" s="196"/>
      <c r="C170" s="197"/>
      <c r="D170" s="187" t="s">
        <v>171</v>
      </c>
      <c r="E170" s="198" t="s">
        <v>1</v>
      </c>
      <c r="F170" s="199" t="s">
        <v>184</v>
      </c>
      <c r="G170" s="197"/>
      <c r="H170" s="200">
        <v>17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171</v>
      </c>
      <c r="AU170" s="206" t="s">
        <v>76</v>
      </c>
      <c r="AV170" s="12" t="s">
        <v>76</v>
      </c>
      <c r="AW170" s="12" t="s">
        <v>30</v>
      </c>
      <c r="AX170" s="12" t="s">
        <v>67</v>
      </c>
      <c r="AY170" s="206" t="s">
        <v>119</v>
      </c>
    </row>
    <row r="171" spans="2:65" s="11" customFormat="1" ht="11.25">
      <c r="B171" s="185"/>
      <c r="C171" s="186"/>
      <c r="D171" s="187" t="s">
        <v>171</v>
      </c>
      <c r="E171" s="188" t="s">
        <v>1</v>
      </c>
      <c r="F171" s="189" t="s">
        <v>628</v>
      </c>
      <c r="G171" s="186"/>
      <c r="H171" s="188" t="s">
        <v>1</v>
      </c>
      <c r="I171" s="190"/>
      <c r="J171" s="186"/>
      <c r="K171" s="186"/>
      <c r="L171" s="191"/>
      <c r="M171" s="192"/>
      <c r="N171" s="193"/>
      <c r="O171" s="193"/>
      <c r="P171" s="193"/>
      <c r="Q171" s="193"/>
      <c r="R171" s="193"/>
      <c r="S171" s="193"/>
      <c r="T171" s="194"/>
      <c r="AT171" s="195" t="s">
        <v>171</v>
      </c>
      <c r="AU171" s="195" t="s">
        <v>76</v>
      </c>
      <c r="AV171" s="11" t="s">
        <v>74</v>
      </c>
      <c r="AW171" s="11" t="s">
        <v>30</v>
      </c>
      <c r="AX171" s="11" t="s">
        <v>67</v>
      </c>
      <c r="AY171" s="195" t="s">
        <v>119</v>
      </c>
    </row>
    <row r="172" spans="2:65" s="12" customFormat="1" ht="11.25">
      <c r="B172" s="196"/>
      <c r="C172" s="197"/>
      <c r="D172" s="187" t="s">
        <v>171</v>
      </c>
      <c r="E172" s="198" t="s">
        <v>1</v>
      </c>
      <c r="F172" s="199" t="s">
        <v>629</v>
      </c>
      <c r="G172" s="197"/>
      <c r="H172" s="200">
        <v>8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171</v>
      </c>
      <c r="AU172" s="206" t="s">
        <v>76</v>
      </c>
      <c r="AV172" s="12" t="s">
        <v>76</v>
      </c>
      <c r="AW172" s="12" t="s">
        <v>30</v>
      </c>
      <c r="AX172" s="12" t="s">
        <v>67</v>
      </c>
      <c r="AY172" s="206" t="s">
        <v>119</v>
      </c>
    </row>
    <row r="173" spans="2:65" s="11" customFormat="1" ht="11.25">
      <c r="B173" s="185"/>
      <c r="C173" s="186"/>
      <c r="D173" s="187" t="s">
        <v>171</v>
      </c>
      <c r="E173" s="188" t="s">
        <v>1</v>
      </c>
      <c r="F173" s="189" t="s">
        <v>630</v>
      </c>
      <c r="G173" s="186"/>
      <c r="H173" s="188" t="s">
        <v>1</v>
      </c>
      <c r="I173" s="190"/>
      <c r="J173" s="186"/>
      <c r="K173" s="186"/>
      <c r="L173" s="191"/>
      <c r="M173" s="192"/>
      <c r="N173" s="193"/>
      <c r="O173" s="193"/>
      <c r="P173" s="193"/>
      <c r="Q173" s="193"/>
      <c r="R173" s="193"/>
      <c r="S173" s="193"/>
      <c r="T173" s="194"/>
      <c r="AT173" s="195" t="s">
        <v>171</v>
      </c>
      <c r="AU173" s="195" t="s">
        <v>76</v>
      </c>
      <c r="AV173" s="11" t="s">
        <v>74</v>
      </c>
      <c r="AW173" s="11" t="s">
        <v>30</v>
      </c>
      <c r="AX173" s="11" t="s">
        <v>67</v>
      </c>
      <c r="AY173" s="195" t="s">
        <v>119</v>
      </c>
    </row>
    <row r="174" spans="2:65" s="12" customFormat="1" ht="11.25">
      <c r="B174" s="196"/>
      <c r="C174" s="197"/>
      <c r="D174" s="187" t="s">
        <v>171</v>
      </c>
      <c r="E174" s="198" t="s">
        <v>1</v>
      </c>
      <c r="F174" s="199" t="s">
        <v>74</v>
      </c>
      <c r="G174" s="197"/>
      <c r="H174" s="200">
        <v>1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171</v>
      </c>
      <c r="AU174" s="206" t="s">
        <v>76</v>
      </c>
      <c r="AV174" s="12" t="s">
        <v>76</v>
      </c>
      <c r="AW174" s="12" t="s">
        <v>30</v>
      </c>
      <c r="AX174" s="12" t="s">
        <v>67</v>
      </c>
      <c r="AY174" s="206" t="s">
        <v>119</v>
      </c>
    </row>
    <row r="175" spans="2:65" s="11" customFormat="1" ht="11.25">
      <c r="B175" s="185"/>
      <c r="C175" s="186"/>
      <c r="D175" s="187" t="s">
        <v>171</v>
      </c>
      <c r="E175" s="188" t="s">
        <v>1</v>
      </c>
      <c r="F175" s="189" t="s">
        <v>631</v>
      </c>
      <c r="G175" s="186"/>
      <c r="H175" s="188" t="s">
        <v>1</v>
      </c>
      <c r="I175" s="190"/>
      <c r="J175" s="186"/>
      <c r="K175" s="186"/>
      <c r="L175" s="191"/>
      <c r="M175" s="192"/>
      <c r="N175" s="193"/>
      <c r="O175" s="193"/>
      <c r="P175" s="193"/>
      <c r="Q175" s="193"/>
      <c r="R175" s="193"/>
      <c r="S175" s="193"/>
      <c r="T175" s="194"/>
      <c r="AT175" s="195" t="s">
        <v>171</v>
      </c>
      <c r="AU175" s="195" t="s">
        <v>76</v>
      </c>
      <c r="AV175" s="11" t="s">
        <v>74</v>
      </c>
      <c r="AW175" s="11" t="s">
        <v>30</v>
      </c>
      <c r="AX175" s="11" t="s">
        <v>67</v>
      </c>
      <c r="AY175" s="195" t="s">
        <v>119</v>
      </c>
    </row>
    <row r="176" spans="2:65" s="12" customFormat="1" ht="11.25">
      <c r="B176" s="196"/>
      <c r="C176" s="197"/>
      <c r="D176" s="187" t="s">
        <v>171</v>
      </c>
      <c r="E176" s="198" t="s">
        <v>1</v>
      </c>
      <c r="F176" s="199" t="s">
        <v>129</v>
      </c>
      <c r="G176" s="197"/>
      <c r="H176" s="200">
        <v>3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171</v>
      </c>
      <c r="AU176" s="206" t="s">
        <v>76</v>
      </c>
      <c r="AV176" s="12" t="s">
        <v>76</v>
      </c>
      <c r="AW176" s="12" t="s">
        <v>30</v>
      </c>
      <c r="AX176" s="12" t="s">
        <v>67</v>
      </c>
      <c r="AY176" s="206" t="s">
        <v>119</v>
      </c>
    </row>
    <row r="177" spans="2:65" s="13" customFormat="1" ht="11.25">
      <c r="B177" s="217"/>
      <c r="C177" s="218"/>
      <c r="D177" s="187" t="s">
        <v>171</v>
      </c>
      <c r="E177" s="219" t="s">
        <v>1</v>
      </c>
      <c r="F177" s="220" t="s">
        <v>201</v>
      </c>
      <c r="G177" s="218"/>
      <c r="H177" s="221">
        <v>32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171</v>
      </c>
      <c r="AU177" s="227" t="s">
        <v>76</v>
      </c>
      <c r="AV177" s="13" t="s">
        <v>126</v>
      </c>
      <c r="AW177" s="13" t="s">
        <v>30</v>
      </c>
      <c r="AX177" s="13" t="s">
        <v>74</v>
      </c>
      <c r="AY177" s="227" t="s">
        <v>119</v>
      </c>
    </row>
    <row r="178" spans="2:65" s="1" customFormat="1" ht="16.5" customHeight="1">
      <c r="B178" s="32"/>
      <c r="C178" s="207" t="s">
        <v>165</v>
      </c>
      <c r="D178" s="207" t="s">
        <v>180</v>
      </c>
      <c r="E178" s="208" t="s">
        <v>632</v>
      </c>
      <c r="F178" s="209" t="s">
        <v>633</v>
      </c>
      <c r="G178" s="210" t="s">
        <v>124</v>
      </c>
      <c r="H178" s="211">
        <v>3</v>
      </c>
      <c r="I178" s="212"/>
      <c r="J178" s="213">
        <f>ROUND(I178*H178,2)</f>
        <v>0</v>
      </c>
      <c r="K178" s="209" t="s">
        <v>125</v>
      </c>
      <c r="L178" s="214"/>
      <c r="M178" s="215" t="s">
        <v>1</v>
      </c>
      <c r="N178" s="216" t="s">
        <v>38</v>
      </c>
      <c r="O178" s="58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AR178" s="15" t="s">
        <v>613</v>
      </c>
      <c r="AT178" s="15" t="s">
        <v>180</v>
      </c>
      <c r="AU178" s="15" t="s">
        <v>76</v>
      </c>
      <c r="AY178" s="15" t="s">
        <v>119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5" t="s">
        <v>74</v>
      </c>
      <c r="BK178" s="184">
        <f>ROUND(I178*H178,2)</f>
        <v>0</v>
      </c>
      <c r="BL178" s="15" t="s">
        <v>249</v>
      </c>
      <c r="BM178" s="15" t="s">
        <v>219</v>
      </c>
    </row>
    <row r="179" spans="2:65" s="11" customFormat="1" ht="11.25">
      <c r="B179" s="185"/>
      <c r="C179" s="186"/>
      <c r="D179" s="187" t="s">
        <v>171</v>
      </c>
      <c r="E179" s="188" t="s">
        <v>1</v>
      </c>
      <c r="F179" s="189" t="s">
        <v>626</v>
      </c>
      <c r="G179" s="186"/>
      <c r="H179" s="188" t="s">
        <v>1</v>
      </c>
      <c r="I179" s="190"/>
      <c r="J179" s="186"/>
      <c r="K179" s="186"/>
      <c r="L179" s="191"/>
      <c r="M179" s="192"/>
      <c r="N179" s="193"/>
      <c r="O179" s="193"/>
      <c r="P179" s="193"/>
      <c r="Q179" s="193"/>
      <c r="R179" s="193"/>
      <c r="S179" s="193"/>
      <c r="T179" s="194"/>
      <c r="AT179" s="195" t="s">
        <v>171</v>
      </c>
      <c r="AU179" s="195" t="s">
        <v>76</v>
      </c>
      <c r="AV179" s="11" t="s">
        <v>74</v>
      </c>
      <c r="AW179" s="11" t="s">
        <v>30</v>
      </c>
      <c r="AX179" s="11" t="s">
        <v>67</v>
      </c>
      <c r="AY179" s="195" t="s">
        <v>119</v>
      </c>
    </row>
    <row r="180" spans="2:65" s="12" customFormat="1" ht="11.25">
      <c r="B180" s="196"/>
      <c r="C180" s="197"/>
      <c r="D180" s="187" t="s">
        <v>171</v>
      </c>
      <c r="E180" s="198" t="s">
        <v>1</v>
      </c>
      <c r="F180" s="199" t="s">
        <v>129</v>
      </c>
      <c r="G180" s="197"/>
      <c r="H180" s="200">
        <v>3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171</v>
      </c>
      <c r="AU180" s="206" t="s">
        <v>76</v>
      </c>
      <c r="AV180" s="12" t="s">
        <v>76</v>
      </c>
      <c r="AW180" s="12" t="s">
        <v>30</v>
      </c>
      <c r="AX180" s="12" t="s">
        <v>67</v>
      </c>
      <c r="AY180" s="206" t="s">
        <v>119</v>
      </c>
    </row>
    <row r="181" spans="2:65" s="13" customFormat="1" ht="11.25">
      <c r="B181" s="217"/>
      <c r="C181" s="218"/>
      <c r="D181" s="187" t="s">
        <v>171</v>
      </c>
      <c r="E181" s="219" t="s">
        <v>1</v>
      </c>
      <c r="F181" s="220" t="s">
        <v>201</v>
      </c>
      <c r="G181" s="218"/>
      <c r="H181" s="221">
        <v>3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171</v>
      </c>
      <c r="AU181" s="227" t="s">
        <v>76</v>
      </c>
      <c r="AV181" s="13" t="s">
        <v>126</v>
      </c>
      <c r="AW181" s="13" t="s">
        <v>30</v>
      </c>
      <c r="AX181" s="13" t="s">
        <v>74</v>
      </c>
      <c r="AY181" s="227" t="s">
        <v>119</v>
      </c>
    </row>
    <row r="182" spans="2:65" s="1" customFormat="1" ht="16.5" customHeight="1">
      <c r="B182" s="32"/>
      <c r="C182" s="207" t="s">
        <v>220</v>
      </c>
      <c r="D182" s="207" t="s">
        <v>180</v>
      </c>
      <c r="E182" s="208" t="s">
        <v>634</v>
      </c>
      <c r="F182" s="209" t="s">
        <v>635</v>
      </c>
      <c r="G182" s="210" t="s">
        <v>124</v>
      </c>
      <c r="H182" s="211">
        <v>17</v>
      </c>
      <c r="I182" s="212"/>
      <c r="J182" s="213">
        <f>ROUND(I182*H182,2)</f>
        <v>0</v>
      </c>
      <c r="K182" s="209" t="s">
        <v>125</v>
      </c>
      <c r="L182" s="214"/>
      <c r="M182" s="215" t="s">
        <v>1</v>
      </c>
      <c r="N182" s="216" t="s">
        <v>38</v>
      </c>
      <c r="O182" s="58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AR182" s="15" t="s">
        <v>613</v>
      </c>
      <c r="AT182" s="15" t="s">
        <v>180</v>
      </c>
      <c r="AU182" s="15" t="s">
        <v>76</v>
      </c>
      <c r="AY182" s="15" t="s">
        <v>119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5" t="s">
        <v>74</v>
      </c>
      <c r="BK182" s="184">
        <f>ROUND(I182*H182,2)</f>
        <v>0</v>
      </c>
      <c r="BL182" s="15" t="s">
        <v>249</v>
      </c>
      <c r="BM182" s="15" t="s">
        <v>223</v>
      </c>
    </row>
    <row r="183" spans="2:65" s="11" customFormat="1" ht="11.25">
      <c r="B183" s="185"/>
      <c r="C183" s="186"/>
      <c r="D183" s="187" t="s">
        <v>171</v>
      </c>
      <c r="E183" s="188" t="s">
        <v>1</v>
      </c>
      <c r="F183" s="189" t="s">
        <v>636</v>
      </c>
      <c r="G183" s="186"/>
      <c r="H183" s="188" t="s">
        <v>1</v>
      </c>
      <c r="I183" s="190"/>
      <c r="J183" s="186"/>
      <c r="K183" s="186"/>
      <c r="L183" s="191"/>
      <c r="M183" s="192"/>
      <c r="N183" s="193"/>
      <c r="O183" s="193"/>
      <c r="P183" s="193"/>
      <c r="Q183" s="193"/>
      <c r="R183" s="193"/>
      <c r="S183" s="193"/>
      <c r="T183" s="194"/>
      <c r="AT183" s="195" t="s">
        <v>171</v>
      </c>
      <c r="AU183" s="195" t="s">
        <v>76</v>
      </c>
      <c r="AV183" s="11" t="s">
        <v>74</v>
      </c>
      <c r="AW183" s="11" t="s">
        <v>30</v>
      </c>
      <c r="AX183" s="11" t="s">
        <v>67</v>
      </c>
      <c r="AY183" s="195" t="s">
        <v>119</v>
      </c>
    </row>
    <row r="184" spans="2:65" s="12" customFormat="1" ht="11.25">
      <c r="B184" s="196"/>
      <c r="C184" s="197"/>
      <c r="D184" s="187" t="s">
        <v>171</v>
      </c>
      <c r="E184" s="198" t="s">
        <v>1</v>
      </c>
      <c r="F184" s="199" t="s">
        <v>184</v>
      </c>
      <c r="G184" s="197"/>
      <c r="H184" s="200">
        <v>17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171</v>
      </c>
      <c r="AU184" s="206" t="s">
        <v>76</v>
      </c>
      <c r="AV184" s="12" t="s">
        <v>76</v>
      </c>
      <c r="AW184" s="12" t="s">
        <v>30</v>
      </c>
      <c r="AX184" s="12" t="s">
        <v>67</v>
      </c>
      <c r="AY184" s="206" t="s">
        <v>119</v>
      </c>
    </row>
    <row r="185" spans="2:65" s="13" customFormat="1" ht="11.25">
      <c r="B185" s="217"/>
      <c r="C185" s="218"/>
      <c r="D185" s="187" t="s">
        <v>171</v>
      </c>
      <c r="E185" s="219" t="s">
        <v>1</v>
      </c>
      <c r="F185" s="220" t="s">
        <v>201</v>
      </c>
      <c r="G185" s="218"/>
      <c r="H185" s="221">
        <v>17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171</v>
      </c>
      <c r="AU185" s="227" t="s">
        <v>76</v>
      </c>
      <c r="AV185" s="13" t="s">
        <v>126</v>
      </c>
      <c r="AW185" s="13" t="s">
        <v>30</v>
      </c>
      <c r="AX185" s="13" t="s">
        <v>74</v>
      </c>
      <c r="AY185" s="227" t="s">
        <v>119</v>
      </c>
    </row>
    <row r="186" spans="2:65" s="1" customFormat="1" ht="16.5" customHeight="1">
      <c r="B186" s="32"/>
      <c r="C186" s="207" t="s">
        <v>170</v>
      </c>
      <c r="D186" s="207" t="s">
        <v>180</v>
      </c>
      <c r="E186" s="208" t="s">
        <v>637</v>
      </c>
      <c r="F186" s="209" t="s">
        <v>638</v>
      </c>
      <c r="G186" s="210" t="s">
        <v>124</v>
      </c>
      <c r="H186" s="211">
        <v>2</v>
      </c>
      <c r="I186" s="212"/>
      <c r="J186" s="213">
        <f t="shared" ref="J186:J192" si="0">ROUND(I186*H186,2)</f>
        <v>0</v>
      </c>
      <c r="K186" s="209" t="s">
        <v>1</v>
      </c>
      <c r="L186" s="214"/>
      <c r="M186" s="215" t="s">
        <v>1</v>
      </c>
      <c r="N186" s="216" t="s">
        <v>38</v>
      </c>
      <c r="O186" s="58"/>
      <c r="P186" s="182">
        <f t="shared" ref="P186:P192" si="1">O186*H186</f>
        <v>0</v>
      </c>
      <c r="Q186" s="182">
        <v>0</v>
      </c>
      <c r="R186" s="182">
        <f t="shared" ref="R186:R192" si="2">Q186*H186</f>
        <v>0</v>
      </c>
      <c r="S186" s="182">
        <v>0</v>
      </c>
      <c r="T186" s="183">
        <f t="shared" ref="T186:T192" si="3">S186*H186</f>
        <v>0</v>
      </c>
      <c r="AR186" s="15" t="s">
        <v>613</v>
      </c>
      <c r="AT186" s="15" t="s">
        <v>180</v>
      </c>
      <c r="AU186" s="15" t="s">
        <v>76</v>
      </c>
      <c r="AY186" s="15" t="s">
        <v>119</v>
      </c>
      <c r="BE186" s="184">
        <f t="shared" ref="BE186:BE192" si="4">IF(N186="základní",J186,0)</f>
        <v>0</v>
      </c>
      <c r="BF186" s="184">
        <f t="shared" ref="BF186:BF192" si="5">IF(N186="snížená",J186,0)</f>
        <v>0</v>
      </c>
      <c r="BG186" s="184">
        <f t="shared" ref="BG186:BG192" si="6">IF(N186="zákl. přenesená",J186,0)</f>
        <v>0</v>
      </c>
      <c r="BH186" s="184">
        <f t="shared" ref="BH186:BH192" si="7">IF(N186="sníž. přenesená",J186,0)</f>
        <v>0</v>
      </c>
      <c r="BI186" s="184">
        <f t="shared" ref="BI186:BI192" si="8">IF(N186="nulová",J186,0)</f>
        <v>0</v>
      </c>
      <c r="BJ186" s="15" t="s">
        <v>74</v>
      </c>
      <c r="BK186" s="184">
        <f t="shared" ref="BK186:BK192" si="9">ROUND(I186*H186,2)</f>
        <v>0</v>
      </c>
      <c r="BL186" s="15" t="s">
        <v>249</v>
      </c>
      <c r="BM186" s="15" t="s">
        <v>226</v>
      </c>
    </row>
    <row r="187" spans="2:65" s="1" customFormat="1" ht="16.5" customHeight="1">
      <c r="B187" s="32"/>
      <c r="C187" s="207" t="s">
        <v>229</v>
      </c>
      <c r="D187" s="207" t="s">
        <v>180</v>
      </c>
      <c r="E187" s="208" t="s">
        <v>639</v>
      </c>
      <c r="F187" s="209" t="s">
        <v>640</v>
      </c>
      <c r="G187" s="210" t="s">
        <v>124</v>
      </c>
      <c r="H187" s="211">
        <v>2</v>
      </c>
      <c r="I187" s="212"/>
      <c r="J187" s="213">
        <f t="shared" si="0"/>
        <v>0</v>
      </c>
      <c r="K187" s="209" t="s">
        <v>1</v>
      </c>
      <c r="L187" s="214"/>
      <c r="M187" s="215" t="s">
        <v>1</v>
      </c>
      <c r="N187" s="216" t="s">
        <v>38</v>
      </c>
      <c r="O187" s="58"/>
      <c r="P187" s="182">
        <f t="shared" si="1"/>
        <v>0</v>
      </c>
      <c r="Q187" s="182">
        <v>0</v>
      </c>
      <c r="R187" s="182">
        <f t="shared" si="2"/>
        <v>0</v>
      </c>
      <c r="S187" s="182">
        <v>0</v>
      </c>
      <c r="T187" s="183">
        <f t="shared" si="3"/>
        <v>0</v>
      </c>
      <c r="AR187" s="15" t="s">
        <v>613</v>
      </c>
      <c r="AT187" s="15" t="s">
        <v>180</v>
      </c>
      <c r="AU187" s="15" t="s">
        <v>76</v>
      </c>
      <c r="AY187" s="15" t="s">
        <v>119</v>
      </c>
      <c r="BE187" s="184">
        <f t="shared" si="4"/>
        <v>0</v>
      </c>
      <c r="BF187" s="184">
        <f t="shared" si="5"/>
        <v>0</v>
      </c>
      <c r="BG187" s="184">
        <f t="shared" si="6"/>
        <v>0</v>
      </c>
      <c r="BH187" s="184">
        <f t="shared" si="7"/>
        <v>0</v>
      </c>
      <c r="BI187" s="184">
        <f t="shared" si="8"/>
        <v>0</v>
      </c>
      <c r="BJ187" s="15" t="s">
        <v>74</v>
      </c>
      <c r="BK187" s="184">
        <f t="shared" si="9"/>
        <v>0</v>
      </c>
      <c r="BL187" s="15" t="s">
        <v>249</v>
      </c>
      <c r="BM187" s="15" t="s">
        <v>230</v>
      </c>
    </row>
    <row r="188" spans="2:65" s="1" customFormat="1" ht="16.5" customHeight="1">
      <c r="B188" s="32"/>
      <c r="C188" s="207" t="s">
        <v>176</v>
      </c>
      <c r="D188" s="207" t="s">
        <v>180</v>
      </c>
      <c r="E188" s="208" t="s">
        <v>641</v>
      </c>
      <c r="F188" s="209" t="s">
        <v>642</v>
      </c>
      <c r="G188" s="210" t="s">
        <v>124</v>
      </c>
      <c r="H188" s="211">
        <v>3</v>
      </c>
      <c r="I188" s="212"/>
      <c r="J188" s="213">
        <f t="shared" si="0"/>
        <v>0</v>
      </c>
      <c r="K188" s="209" t="s">
        <v>1</v>
      </c>
      <c r="L188" s="214"/>
      <c r="M188" s="215" t="s">
        <v>1</v>
      </c>
      <c r="N188" s="216" t="s">
        <v>38</v>
      </c>
      <c r="O188" s="58"/>
      <c r="P188" s="182">
        <f t="shared" si="1"/>
        <v>0</v>
      </c>
      <c r="Q188" s="182">
        <v>0</v>
      </c>
      <c r="R188" s="182">
        <f t="shared" si="2"/>
        <v>0</v>
      </c>
      <c r="S188" s="182">
        <v>0</v>
      </c>
      <c r="T188" s="183">
        <f t="shared" si="3"/>
        <v>0</v>
      </c>
      <c r="AR188" s="15" t="s">
        <v>613</v>
      </c>
      <c r="AT188" s="15" t="s">
        <v>180</v>
      </c>
      <c r="AU188" s="15" t="s">
        <v>76</v>
      </c>
      <c r="AY188" s="15" t="s">
        <v>119</v>
      </c>
      <c r="BE188" s="184">
        <f t="shared" si="4"/>
        <v>0</v>
      </c>
      <c r="BF188" s="184">
        <f t="shared" si="5"/>
        <v>0</v>
      </c>
      <c r="BG188" s="184">
        <f t="shared" si="6"/>
        <v>0</v>
      </c>
      <c r="BH188" s="184">
        <f t="shared" si="7"/>
        <v>0</v>
      </c>
      <c r="BI188" s="184">
        <f t="shared" si="8"/>
        <v>0</v>
      </c>
      <c r="BJ188" s="15" t="s">
        <v>74</v>
      </c>
      <c r="BK188" s="184">
        <f t="shared" si="9"/>
        <v>0</v>
      </c>
      <c r="BL188" s="15" t="s">
        <v>249</v>
      </c>
      <c r="BM188" s="15" t="s">
        <v>233</v>
      </c>
    </row>
    <row r="189" spans="2:65" s="1" customFormat="1" ht="16.5" customHeight="1">
      <c r="B189" s="32"/>
      <c r="C189" s="207" t="s">
        <v>234</v>
      </c>
      <c r="D189" s="207" t="s">
        <v>180</v>
      </c>
      <c r="E189" s="208" t="s">
        <v>643</v>
      </c>
      <c r="F189" s="209" t="s">
        <v>644</v>
      </c>
      <c r="G189" s="210" t="s">
        <v>124</v>
      </c>
      <c r="H189" s="211">
        <v>1</v>
      </c>
      <c r="I189" s="212"/>
      <c r="J189" s="213">
        <f t="shared" si="0"/>
        <v>0</v>
      </c>
      <c r="K189" s="209" t="s">
        <v>1</v>
      </c>
      <c r="L189" s="214"/>
      <c r="M189" s="215" t="s">
        <v>1</v>
      </c>
      <c r="N189" s="216" t="s">
        <v>38</v>
      </c>
      <c r="O189" s="58"/>
      <c r="P189" s="182">
        <f t="shared" si="1"/>
        <v>0</v>
      </c>
      <c r="Q189" s="182">
        <v>0</v>
      </c>
      <c r="R189" s="182">
        <f t="shared" si="2"/>
        <v>0</v>
      </c>
      <c r="S189" s="182">
        <v>0</v>
      </c>
      <c r="T189" s="183">
        <f t="shared" si="3"/>
        <v>0</v>
      </c>
      <c r="AR189" s="15" t="s">
        <v>613</v>
      </c>
      <c r="AT189" s="15" t="s">
        <v>180</v>
      </c>
      <c r="AU189" s="15" t="s">
        <v>76</v>
      </c>
      <c r="AY189" s="15" t="s">
        <v>119</v>
      </c>
      <c r="BE189" s="184">
        <f t="shared" si="4"/>
        <v>0</v>
      </c>
      <c r="BF189" s="184">
        <f t="shared" si="5"/>
        <v>0</v>
      </c>
      <c r="BG189" s="184">
        <f t="shared" si="6"/>
        <v>0</v>
      </c>
      <c r="BH189" s="184">
        <f t="shared" si="7"/>
        <v>0</v>
      </c>
      <c r="BI189" s="184">
        <f t="shared" si="8"/>
        <v>0</v>
      </c>
      <c r="BJ189" s="15" t="s">
        <v>74</v>
      </c>
      <c r="BK189" s="184">
        <f t="shared" si="9"/>
        <v>0</v>
      </c>
      <c r="BL189" s="15" t="s">
        <v>249</v>
      </c>
      <c r="BM189" s="15" t="s">
        <v>237</v>
      </c>
    </row>
    <row r="190" spans="2:65" s="1" customFormat="1" ht="16.5" customHeight="1">
      <c r="B190" s="32"/>
      <c r="C190" s="207" t="s">
        <v>179</v>
      </c>
      <c r="D190" s="207" t="s">
        <v>180</v>
      </c>
      <c r="E190" s="208" t="s">
        <v>645</v>
      </c>
      <c r="F190" s="209" t="s">
        <v>646</v>
      </c>
      <c r="G190" s="210" t="s">
        <v>124</v>
      </c>
      <c r="H190" s="211">
        <v>1</v>
      </c>
      <c r="I190" s="212"/>
      <c r="J190" s="213">
        <f t="shared" si="0"/>
        <v>0</v>
      </c>
      <c r="K190" s="209" t="s">
        <v>125</v>
      </c>
      <c r="L190" s="214"/>
      <c r="M190" s="215" t="s">
        <v>1</v>
      </c>
      <c r="N190" s="216" t="s">
        <v>38</v>
      </c>
      <c r="O190" s="58"/>
      <c r="P190" s="182">
        <f t="shared" si="1"/>
        <v>0</v>
      </c>
      <c r="Q190" s="182">
        <v>0</v>
      </c>
      <c r="R190" s="182">
        <f t="shared" si="2"/>
        <v>0</v>
      </c>
      <c r="S190" s="182">
        <v>0</v>
      </c>
      <c r="T190" s="183">
        <f t="shared" si="3"/>
        <v>0</v>
      </c>
      <c r="AR190" s="15" t="s">
        <v>613</v>
      </c>
      <c r="AT190" s="15" t="s">
        <v>180</v>
      </c>
      <c r="AU190" s="15" t="s">
        <v>76</v>
      </c>
      <c r="AY190" s="15" t="s">
        <v>119</v>
      </c>
      <c r="BE190" s="184">
        <f t="shared" si="4"/>
        <v>0</v>
      </c>
      <c r="BF190" s="184">
        <f t="shared" si="5"/>
        <v>0</v>
      </c>
      <c r="BG190" s="184">
        <f t="shared" si="6"/>
        <v>0</v>
      </c>
      <c r="BH190" s="184">
        <f t="shared" si="7"/>
        <v>0</v>
      </c>
      <c r="BI190" s="184">
        <f t="shared" si="8"/>
        <v>0</v>
      </c>
      <c r="BJ190" s="15" t="s">
        <v>74</v>
      </c>
      <c r="BK190" s="184">
        <f t="shared" si="9"/>
        <v>0</v>
      </c>
      <c r="BL190" s="15" t="s">
        <v>249</v>
      </c>
      <c r="BM190" s="15" t="s">
        <v>240</v>
      </c>
    </row>
    <row r="191" spans="2:65" s="1" customFormat="1" ht="16.5" customHeight="1">
      <c r="B191" s="32"/>
      <c r="C191" s="207" t="s">
        <v>241</v>
      </c>
      <c r="D191" s="207" t="s">
        <v>180</v>
      </c>
      <c r="E191" s="208" t="s">
        <v>647</v>
      </c>
      <c r="F191" s="209" t="s">
        <v>648</v>
      </c>
      <c r="G191" s="210" t="s">
        <v>124</v>
      </c>
      <c r="H191" s="211">
        <v>3</v>
      </c>
      <c r="I191" s="212"/>
      <c r="J191" s="213">
        <f t="shared" si="0"/>
        <v>0</v>
      </c>
      <c r="K191" s="209" t="s">
        <v>125</v>
      </c>
      <c r="L191" s="214"/>
      <c r="M191" s="215" t="s">
        <v>1</v>
      </c>
      <c r="N191" s="216" t="s">
        <v>38</v>
      </c>
      <c r="O191" s="58"/>
      <c r="P191" s="182">
        <f t="shared" si="1"/>
        <v>0</v>
      </c>
      <c r="Q191" s="182">
        <v>0</v>
      </c>
      <c r="R191" s="182">
        <f t="shared" si="2"/>
        <v>0</v>
      </c>
      <c r="S191" s="182">
        <v>0</v>
      </c>
      <c r="T191" s="183">
        <f t="shared" si="3"/>
        <v>0</v>
      </c>
      <c r="AR191" s="15" t="s">
        <v>613</v>
      </c>
      <c r="AT191" s="15" t="s">
        <v>180</v>
      </c>
      <c r="AU191" s="15" t="s">
        <v>76</v>
      </c>
      <c r="AY191" s="15" t="s">
        <v>119</v>
      </c>
      <c r="BE191" s="184">
        <f t="shared" si="4"/>
        <v>0</v>
      </c>
      <c r="BF191" s="184">
        <f t="shared" si="5"/>
        <v>0</v>
      </c>
      <c r="BG191" s="184">
        <f t="shared" si="6"/>
        <v>0</v>
      </c>
      <c r="BH191" s="184">
        <f t="shared" si="7"/>
        <v>0</v>
      </c>
      <c r="BI191" s="184">
        <f t="shared" si="8"/>
        <v>0</v>
      </c>
      <c r="BJ191" s="15" t="s">
        <v>74</v>
      </c>
      <c r="BK191" s="184">
        <f t="shared" si="9"/>
        <v>0</v>
      </c>
      <c r="BL191" s="15" t="s">
        <v>249</v>
      </c>
      <c r="BM191" s="15" t="s">
        <v>244</v>
      </c>
    </row>
    <row r="192" spans="2:65" s="1" customFormat="1" ht="16.5" customHeight="1">
      <c r="B192" s="32"/>
      <c r="C192" s="173" t="s">
        <v>183</v>
      </c>
      <c r="D192" s="173" t="s">
        <v>121</v>
      </c>
      <c r="E192" s="174" t="s">
        <v>649</v>
      </c>
      <c r="F192" s="175" t="s">
        <v>650</v>
      </c>
      <c r="G192" s="176" t="s">
        <v>124</v>
      </c>
      <c r="H192" s="177">
        <v>3</v>
      </c>
      <c r="I192" s="178"/>
      <c r="J192" s="179">
        <f t="shared" si="0"/>
        <v>0</v>
      </c>
      <c r="K192" s="175" t="s">
        <v>125</v>
      </c>
      <c r="L192" s="36"/>
      <c r="M192" s="180" t="s">
        <v>1</v>
      </c>
      <c r="N192" s="181" t="s">
        <v>38</v>
      </c>
      <c r="O192" s="58"/>
      <c r="P192" s="182">
        <f t="shared" si="1"/>
        <v>0</v>
      </c>
      <c r="Q192" s="182">
        <v>0</v>
      </c>
      <c r="R192" s="182">
        <f t="shared" si="2"/>
        <v>0</v>
      </c>
      <c r="S192" s="182">
        <v>0</v>
      </c>
      <c r="T192" s="183">
        <f t="shared" si="3"/>
        <v>0</v>
      </c>
      <c r="AR192" s="15" t="s">
        <v>249</v>
      </c>
      <c r="AT192" s="15" t="s">
        <v>121</v>
      </c>
      <c r="AU192" s="15" t="s">
        <v>76</v>
      </c>
      <c r="AY192" s="15" t="s">
        <v>119</v>
      </c>
      <c r="BE192" s="184">
        <f t="shared" si="4"/>
        <v>0</v>
      </c>
      <c r="BF192" s="184">
        <f t="shared" si="5"/>
        <v>0</v>
      </c>
      <c r="BG192" s="184">
        <f t="shared" si="6"/>
        <v>0</v>
      </c>
      <c r="BH192" s="184">
        <f t="shared" si="7"/>
        <v>0</v>
      </c>
      <c r="BI192" s="184">
        <f t="shared" si="8"/>
        <v>0</v>
      </c>
      <c r="BJ192" s="15" t="s">
        <v>74</v>
      </c>
      <c r="BK192" s="184">
        <f t="shared" si="9"/>
        <v>0</v>
      </c>
      <c r="BL192" s="15" t="s">
        <v>249</v>
      </c>
      <c r="BM192" s="15" t="s">
        <v>249</v>
      </c>
    </row>
    <row r="193" spans="2:65" s="11" customFormat="1" ht="11.25">
      <c r="B193" s="185"/>
      <c r="C193" s="186"/>
      <c r="D193" s="187" t="s">
        <v>171</v>
      </c>
      <c r="E193" s="188" t="s">
        <v>1</v>
      </c>
      <c r="F193" s="189" t="s">
        <v>626</v>
      </c>
      <c r="G193" s="186"/>
      <c r="H193" s="188" t="s">
        <v>1</v>
      </c>
      <c r="I193" s="190"/>
      <c r="J193" s="186"/>
      <c r="K193" s="186"/>
      <c r="L193" s="191"/>
      <c r="M193" s="192"/>
      <c r="N193" s="193"/>
      <c r="O193" s="193"/>
      <c r="P193" s="193"/>
      <c r="Q193" s="193"/>
      <c r="R193" s="193"/>
      <c r="S193" s="193"/>
      <c r="T193" s="194"/>
      <c r="AT193" s="195" t="s">
        <v>171</v>
      </c>
      <c r="AU193" s="195" t="s">
        <v>76</v>
      </c>
      <c r="AV193" s="11" t="s">
        <v>74</v>
      </c>
      <c r="AW193" s="11" t="s">
        <v>30</v>
      </c>
      <c r="AX193" s="11" t="s">
        <v>67</v>
      </c>
      <c r="AY193" s="195" t="s">
        <v>119</v>
      </c>
    </row>
    <row r="194" spans="2:65" s="12" customFormat="1" ht="11.25">
      <c r="B194" s="196"/>
      <c r="C194" s="197"/>
      <c r="D194" s="187" t="s">
        <v>171</v>
      </c>
      <c r="E194" s="198" t="s">
        <v>1</v>
      </c>
      <c r="F194" s="199" t="s">
        <v>129</v>
      </c>
      <c r="G194" s="197"/>
      <c r="H194" s="200">
        <v>3</v>
      </c>
      <c r="I194" s="201"/>
      <c r="J194" s="197"/>
      <c r="K194" s="197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171</v>
      </c>
      <c r="AU194" s="206" t="s">
        <v>76</v>
      </c>
      <c r="AV194" s="12" t="s">
        <v>76</v>
      </c>
      <c r="AW194" s="12" t="s">
        <v>30</v>
      </c>
      <c r="AX194" s="12" t="s">
        <v>67</v>
      </c>
      <c r="AY194" s="206" t="s">
        <v>119</v>
      </c>
    </row>
    <row r="195" spans="2:65" s="13" customFormat="1" ht="11.25">
      <c r="B195" s="217"/>
      <c r="C195" s="218"/>
      <c r="D195" s="187" t="s">
        <v>171</v>
      </c>
      <c r="E195" s="219" t="s">
        <v>1</v>
      </c>
      <c r="F195" s="220" t="s">
        <v>201</v>
      </c>
      <c r="G195" s="218"/>
      <c r="H195" s="221">
        <v>3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171</v>
      </c>
      <c r="AU195" s="227" t="s">
        <v>76</v>
      </c>
      <c r="AV195" s="13" t="s">
        <v>126</v>
      </c>
      <c r="AW195" s="13" t="s">
        <v>30</v>
      </c>
      <c r="AX195" s="13" t="s">
        <v>74</v>
      </c>
      <c r="AY195" s="227" t="s">
        <v>119</v>
      </c>
    </row>
    <row r="196" spans="2:65" s="1" customFormat="1" ht="16.5" customHeight="1">
      <c r="B196" s="32"/>
      <c r="C196" s="207" t="s">
        <v>250</v>
      </c>
      <c r="D196" s="207" t="s">
        <v>180</v>
      </c>
      <c r="E196" s="208" t="s">
        <v>651</v>
      </c>
      <c r="F196" s="209" t="s">
        <v>652</v>
      </c>
      <c r="G196" s="210" t="s">
        <v>124</v>
      </c>
      <c r="H196" s="211">
        <v>3</v>
      </c>
      <c r="I196" s="212"/>
      <c r="J196" s="213">
        <f>ROUND(I196*H196,2)</f>
        <v>0</v>
      </c>
      <c r="K196" s="209" t="s">
        <v>125</v>
      </c>
      <c r="L196" s="214"/>
      <c r="M196" s="215" t="s">
        <v>1</v>
      </c>
      <c r="N196" s="216" t="s">
        <v>38</v>
      </c>
      <c r="O196" s="58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AR196" s="15" t="s">
        <v>613</v>
      </c>
      <c r="AT196" s="15" t="s">
        <v>180</v>
      </c>
      <c r="AU196" s="15" t="s">
        <v>76</v>
      </c>
      <c r="AY196" s="15" t="s">
        <v>119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5" t="s">
        <v>74</v>
      </c>
      <c r="BK196" s="184">
        <f>ROUND(I196*H196,2)</f>
        <v>0</v>
      </c>
      <c r="BL196" s="15" t="s">
        <v>249</v>
      </c>
      <c r="BM196" s="15" t="s">
        <v>253</v>
      </c>
    </row>
    <row r="197" spans="2:65" s="1" customFormat="1" ht="16.5" customHeight="1">
      <c r="B197" s="32"/>
      <c r="C197" s="173" t="s">
        <v>187</v>
      </c>
      <c r="D197" s="173" t="s">
        <v>121</v>
      </c>
      <c r="E197" s="174" t="s">
        <v>653</v>
      </c>
      <c r="F197" s="175" t="s">
        <v>654</v>
      </c>
      <c r="G197" s="176" t="s">
        <v>124</v>
      </c>
      <c r="H197" s="177">
        <v>3</v>
      </c>
      <c r="I197" s="178"/>
      <c r="J197" s="179">
        <f>ROUND(I197*H197,2)</f>
        <v>0</v>
      </c>
      <c r="K197" s="175" t="s">
        <v>125</v>
      </c>
      <c r="L197" s="36"/>
      <c r="M197" s="180" t="s">
        <v>1</v>
      </c>
      <c r="N197" s="181" t="s">
        <v>38</v>
      </c>
      <c r="O197" s="58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AR197" s="15" t="s">
        <v>249</v>
      </c>
      <c r="AT197" s="15" t="s">
        <v>121</v>
      </c>
      <c r="AU197" s="15" t="s">
        <v>76</v>
      </c>
      <c r="AY197" s="15" t="s">
        <v>119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5" t="s">
        <v>74</v>
      </c>
      <c r="BK197" s="184">
        <f>ROUND(I197*H197,2)</f>
        <v>0</v>
      </c>
      <c r="BL197" s="15" t="s">
        <v>249</v>
      </c>
      <c r="BM197" s="15" t="s">
        <v>256</v>
      </c>
    </row>
    <row r="198" spans="2:65" s="11" customFormat="1" ht="11.25">
      <c r="B198" s="185"/>
      <c r="C198" s="186"/>
      <c r="D198" s="187" t="s">
        <v>171</v>
      </c>
      <c r="E198" s="188" t="s">
        <v>1</v>
      </c>
      <c r="F198" s="189" t="s">
        <v>626</v>
      </c>
      <c r="G198" s="186"/>
      <c r="H198" s="188" t="s">
        <v>1</v>
      </c>
      <c r="I198" s="190"/>
      <c r="J198" s="186"/>
      <c r="K198" s="186"/>
      <c r="L198" s="191"/>
      <c r="M198" s="192"/>
      <c r="N198" s="193"/>
      <c r="O198" s="193"/>
      <c r="P198" s="193"/>
      <c r="Q198" s="193"/>
      <c r="R198" s="193"/>
      <c r="S198" s="193"/>
      <c r="T198" s="194"/>
      <c r="AT198" s="195" t="s">
        <v>171</v>
      </c>
      <c r="AU198" s="195" t="s">
        <v>76</v>
      </c>
      <c r="AV198" s="11" t="s">
        <v>74</v>
      </c>
      <c r="AW198" s="11" t="s">
        <v>30</v>
      </c>
      <c r="AX198" s="11" t="s">
        <v>67</v>
      </c>
      <c r="AY198" s="195" t="s">
        <v>119</v>
      </c>
    </row>
    <row r="199" spans="2:65" s="12" customFormat="1" ht="11.25">
      <c r="B199" s="196"/>
      <c r="C199" s="197"/>
      <c r="D199" s="187" t="s">
        <v>171</v>
      </c>
      <c r="E199" s="198" t="s">
        <v>1</v>
      </c>
      <c r="F199" s="199" t="s">
        <v>129</v>
      </c>
      <c r="G199" s="197"/>
      <c r="H199" s="200">
        <v>3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171</v>
      </c>
      <c r="AU199" s="206" t="s">
        <v>76</v>
      </c>
      <c r="AV199" s="12" t="s">
        <v>76</v>
      </c>
      <c r="AW199" s="12" t="s">
        <v>30</v>
      </c>
      <c r="AX199" s="12" t="s">
        <v>67</v>
      </c>
      <c r="AY199" s="206" t="s">
        <v>119</v>
      </c>
    </row>
    <row r="200" spans="2:65" s="13" customFormat="1" ht="11.25">
      <c r="B200" s="217"/>
      <c r="C200" s="218"/>
      <c r="D200" s="187" t="s">
        <v>171</v>
      </c>
      <c r="E200" s="219" t="s">
        <v>1</v>
      </c>
      <c r="F200" s="220" t="s">
        <v>201</v>
      </c>
      <c r="G200" s="218"/>
      <c r="H200" s="221">
        <v>3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171</v>
      </c>
      <c r="AU200" s="227" t="s">
        <v>76</v>
      </c>
      <c r="AV200" s="13" t="s">
        <v>126</v>
      </c>
      <c r="AW200" s="13" t="s">
        <v>30</v>
      </c>
      <c r="AX200" s="13" t="s">
        <v>74</v>
      </c>
      <c r="AY200" s="227" t="s">
        <v>119</v>
      </c>
    </row>
    <row r="201" spans="2:65" s="1" customFormat="1" ht="16.5" customHeight="1">
      <c r="B201" s="32"/>
      <c r="C201" s="207" t="s">
        <v>257</v>
      </c>
      <c r="D201" s="207" t="s">
        <v>180</v>
      </c>
      <c r="E201" s="208" t="s">
        <v>521</v>
      </c>
      <c r="F201" s="209" t="s">
        <v>522</v>
      </c>
      <c r="G201" s="210" t="s">
        <v>124</v>
      </c>
      <c r="H201" s="211">
        <v>3</v>
      </c>
      <c r="I201" s="212"/>
      <c r="J201" s="213">
        <f>ROUND(I201*H201,2)</f>
        <v>0</v>
      </c>
      <c r="K201" s="209" t="s">
        <v>125</v>
      </c>
      <c r="L201" s="214"/>
      <c r="M201" s="215" t="s">
        <v>1</v>
      </c>
      <c r="N201" s="216" t="s">
        <v>38</v>
      </c>
      <c r="O201" s="58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AR201" s="15" t="s">
        <v>613</v>
      </c>
      <c r="AT201" s="15" t="s">
        <v>180</v>
      </c>
      <c r="AU201" s="15" t="s">
        <v>76</v>
      </c>
      <c r="AY201" s="15" t="s">
        <v>119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5" t="s">
        <v>74</v>
      </c>
      <c r="BK201" s="184">
        <f>ROUND(I201*H201,2)</f>
        <v>0</v>
      </c>
      <c r="BL201" s="15" t="s">
        <v>249</v>
      </c>
      <c r="BM201" s="15" t="s">
        <v>260</v>
      </c>
    </row>
    <row r="202" spans="2:65" s="1" customFormat="1" ht="16.5" customHeight="1">
      <c r="B202" s="32"/>
      <c r="C202" s="207" t="s">
        <v>191</v>
      </c>
      <c r="D202" s="207" t="s">
        <v>180</v>
      </c>
      <c r="E202" s="208" t="s">
        <v>475</v>
      </c>
      <c r="F202" s="209" t="s">
        <v>476</v>
      </c>
      <c r="G202" s="210" t="s">
        <v>124</v>
      </c>
      <c r="H202" s="211">
        <v>3</v>
      </c>
      <c r="I202" s="212"/>
      <c r="J202" s="213">
        <f>ROUND(I202*H202,2)</f>
        <v>0</v>
      </c>
      <c r="K202" s="209" t="s">
        <v>125</v>
      </c>
      <c r="L202" s="214"/>
      <c r="M202" s="215" t="s">
        <v>1</v>
      </c>
      <c r="N202" s="216" t="s">
        <v>38</v>
      </c>
      <c r="O202" s="58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AR202" s="15" t="s">
        <v>613</v>
      </c>
      <c r="AT202" s="15" t="s">
        <v>180</v>
      </c>
      <c r="AU202" s="15" t="s">
        <v>76</v>
      </c>
      <c r="AY202" s="15" t="s">
        <v>119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5" t="s">
        <v>74</v>
      </c>
      <c r="BK202" s="184">
        <f>ROUND(I202*H202,2)</f>
        <v>0</v>
      </c>
      <c r="BL202" s="15" t="s">
        <v>249</v>
      </c>
      <c r="BM202" s="15" t="s">
        <v>263</v>
      </c>
    </row>
    <row r="203" spans="2:65" s="1" customFormat="1" ht="16.5" customHeight="1">
      <c r="B203" s="32"/>
      <c r="C203" s="173" t="s">
        <v>264</v>
      </c>
      <c r="D203" s="173" t="s">
        <v>121</v>
      </c>
      <c r="E203" s="174" t="s">
        <v>655</v>
      </c>
      <c r="F203" s="175" t="s">
        <v>656</v>
      </c>
      <c r="G203" s="176" t="s">
        <v>124</v>
      </c>
      <c r="H203" s="177">
        <v>4</v>
      </c>
      <c r="I203" s="178"/>
      <c r="J203" s="179">
        <f>ROUND(I203*H203,2)</f>
        <v>0</v>
      </c>
      <c r="K203" s="175" t="s">
        <v>1</v>
      </c>
      <c r="L203" s="36"/>
      <c r="M203" s="180" t="s">
        <v>1</v>
      </c>
      <c r="N203" s="181" t="s">
        <v>38</v>
      </c>
      <c r="O203" s="58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AR203" s="15" t="s">
        <v>249</v>
      </c>
      <c r="AT203" s="15" t="s">
        <v>121</v>
      </c>
      <c r="AU203" s="15" t="s">
        <v>76</v>
      </c>
      <c r="AY203" s="15" t="s">
        <v>119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5" t="s">
        <v>74</v>
      </c>
      <c r="BK203" s="184">
        <f>ROUND(I203*H203,2)</f>
        <v>0</v>
      </c>
      <c r="BL203" s="15" t="s">
        <v>249</v>
      </c>
      <c r="BM203" s="15" t="s">
        <v>267</v>
      </c>
    </row>
    <row r="204" spans="2:65" s="1" customFormat="1" ht="16.5" customHeight="1">
      <c r="B204" s="32"/>
      <c r="C204" s="173" t="s">
        <v>197</v>
      </c>
      <c r="D204" s="173" t="s">
        <v>121</v>
      </c>
      <c r="E204" s="174" t="s">
        <v>657</v>
      </c>
      <c r="F204" s="175" t="s">
        <v>658</v>
      </c>
      <c r="G204" s="176" t="s">
        <v>124</v>
      </c>
      <c r="H204" s="177">
        <v>2</v>
      </c>
      <c r="I204" s="178"/>
      <c r="J204" s="179">
        <f>ROUND(I204*H204,2)</f>
        <v>0</v>
      </c>
      <c r="K204" s="175" t="s">
        <v>1</v>
      </c>
      <c r="L204" s="36"/>
      <c r="M204" s="180" t="s">
        <v>1</v>
      </c>
      <c r="N204" s="181" t="s">
        <v>38</v>
      </c>
      <c r="O204" s="58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AR204" s="15" t="s">
        <v>249</v>
      </c>
      <c r="AT204" s="15" t="s">
        <v>121</v>
      </c>
      <c r="AU204" s="15" t="s">
        <v>76</v>
      </c>
      <c r="AY204" s="15" t="s">
        <v>119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5" t="s">
        <v>74</v>
      </c>
      <c r="BK204" s="184">
        <f>ROUND(I204*H204,2)</f>
        <v>0</v>
      </c>
      <c r="BL204" s="15" t="s">
        <v>249</v>
      </c>
      <c r="BM204" s="15" t="s">
        <v>271</v>
      </c>
    </row>
    <row r="205" spans="2:65" s="11" customFormat="1" ht="11.25">
      <c r="B205" s="185"/>
      <c r="C205" s="186"/>
      <c r="D205" s="187" t="s">
        <v>171</v>
      </c>
      <c r="E205" s="188" t="s">
        <v>1</v>
      </c>
      <c r="F205" s="189" t="s">
        <v>659</v>
      </c>
      <c r="G205" s="186"/>
      <c r="H205" s="188" t="s">
        <v>1</v>
      </c>
      <c r="I205" s="190"/>
      <c r="J205" s="186"/>
      <c r="K205" s="186"/>
      <c r="L205" s="191"/>
      <c r="M205" s="192"/>
      <c r="N205" s="193"/>
      <c r="O205" s="193"/>
      <c r="P205" s="193"/>
      <c r="Q205" s="193"/>
      <c r="R205" s="193"/>
      <c r="S205" s="193"/>
      <c r="T205" s="194"/>
      <c r="AT205" s="195" t="s">
        <v>171</v>
      </c>
      <c r="AU205" s="195" t="s">
        <v>76</v>
      </c>
      <c r="AV205" s="11" t="s">
        <v>74</v>
      </c>
      <c r="AW205" s="11" t="s">
        <v>30</v>
      </c>
      <c r="AX205" s="11" t="s">
        <v>67</v>
      </c>
      <c r="AY205" s="195" t="s">
        <v>119</v>
      </c>
    </row>
    <row r="206" spans="2:65" s="11" customFormat="1" ht="11.25">
      <c r="B206" s="185"/>
      <c r="C206" s="186"/>
      <c r="D206" s="187" t="s">
        <v>171</v>
      </c>
      <c r="E206" s="188" t="s">
        <v>1</v>
      </c>
      <c r="F206" s="189" t="s">
        <v>660</v>
      </c>
      <c r="G206" s="186"/>
      <c r="H206" s="188" t="s">
        <v>1</v>
      </c>
      <c r="I206" s="190"/>
      <c r="J206" s="186"/>
      <c r="K206" s="186"/>
      <c r="L206" s="191"/>
      <c r="M206" s="192"/>
      <c r="N206" s="193"/>
      <c r="O206" s="193"/>
      <c r="P206" s="193"/>
      <c r="Q206" s="193"/>
      <c r="R206" s="193"/>
      <c r="S206" s="193"/>
      <c r="T206" s="194"/>
      <c r="AT206" s="195" t="s">
        <v>171</v>
      </c>
      <c r="AU206" s="195" t="s">
        <v>76</v>
      </c>
      <c r="AV206" s="11" t="s">
        <v>74</v>
      </c>
      <c r="AW206" s="11" t="s">
        <v>30</v>
      </c>
      <c r="AX206" s="11" t="s">
        <v>67</v>
      </c>
      <c r="AY206" s="195" t="s">
        <v>119</v>
      </c>
    </row>
    <row r="207" spans="2:65" s="11" customFormat="1" ht="11.25">
      <c r="B207" s="185"/>
      <c r="C207" s="186"/>
      <c r="D207" s="187" t="s">
        <v>171</v>
      </c>
      <c r="E207" s="188" t="s">
        <v>1</v>
      </c>
      <c r="F207" s="189" t="s">
        <v>661</v>
      </c>
      <c r="G207" s="186"/>
      <c r="H207" s="188" t="s">
        <v>1</v>
      </c>
      <c r="I207" s="190"/>
      <c r="J207" s="186"/>
      <c r="K207" s="186"/>
      <c r="L207" s="191"/>
      <c r="M207" s="192"/>
      <c r="N207" s="193"/>
      <c r="O207" s="193"/>
      <c r="P207" s="193"/>
      <c r="Q207" s="193"/>
      <c r="R207" s="193"/>
      <c r="S207" s="193"/>
      <c r="T207" s="194"/>
      <c r="AT207" s="195" t="s">
        <v>171</v>
      </c>
      <c r="AU207" s="195" t="s">
        <v>76</v>
      </c>
      <c r="AV207" s="11" t="s">
        <v>74</v>
      </c>
      <c r="AW207" s="11" t="s">
        <v>30</v>
      </c>
      <c r="AX207" s="11" t="s">
        <v>67</v>
      </c>
      <c r="AY207" s="195" t="s">
        <v>119</v>
      </c>
    </row>
    <row r="208" spans="2:65" s="12" customFormat="1" ht="11.25">
      <c r="B208" s="196"/>
      <c r="C208" s="197"/>
      <c r="D208" s="187" t="s">
        <v>171</v>
      </c>
      <c r="E208" s="198" t="s">
        <v>1</v>
      </c>
      <c r="F208" s="199" t="s">
        <v>76</v>
      </c>
      <c r="G208" s="197"/>
      <c r="H208" s="200">
        <v>2</v>
      </c>
      <c r="I208" s="201"/>
      <c r="J208" s="197"/>
      <c r="K208" s="197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 t="s">
        <v>171</v>
      </c>
      <c r="AU208" s="206" t="s">
        <v>76</v>
      </c>
      <c r="AV208" s="12" t="s">
        <v>76</v>
      </c>
      <c r="AW208" s="12" t="s">
        <v>30</v>
      </c>
      <c r="AX208" s="12" t="s">
        <v>67</v>
      </c>
      <c r="AY208" s="206" t="s">
        <v>119</v>
      </c>
    </row>
    <row r="209" spans="2:65" s="13" customFormat="1" ht="11.25">
      <c r="B209" s="217"/>
      <c r="C209" s="218"/>
      <c r="D209" s="187" t="s">
        <v>171</v>
      </c>
      <c r="E209" s="219" t="s">
        <v>1</v>
      </c>
      <c r="F209" s="220" t="s">
        <v>201</v>
      </c>
      <c r="G209" s="218"/>
      <c r="H209" s="221">
        <v>2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171</v>
      </c>
      <c r="AU209" s="227" t="s">
        <v>76</v>
      </c>
      <c r="AV209" s="13" t="s">
        <v>126</v>
      </c>
      <c r="AW209" s="13" t="s">
        <v>30</v>
      </c>
      <c r="AX209" s="13" t="s">
        <v>74</v>
      </c>
      <c r="AY209" s="227" t="s">
        <v>119</v>
      </c>
    </row>
    <row r="210" spans="2:65" s="1" customFormat="1" ht="16.5" customHeight="1">
      <c r="B210" s="32"/>
      <c r="C210" s="173" t="s">
        <v>272</v>
      </c>
      <c r="D210" s="173" t="s">
        <v>121</v>
      </c>
      <c r="E210" s="174" t="s">
        <v>662</v>
      </c>
      <c r="F210" s="175" t="s">
        <v>663</v>
      </c>
      <c r="G210" s="176" t="s">
        <v>270</v>
      </c>
      <c r="H210" s="177">
        <v>531</v>
      </c>
      <c r="I210" s="178"/>
      <c r="J210" s="179">
        <f>ROUND(I210*H210,2)</f>
        <v>0</v>
      </c>
      <c r="K210" s="175" t="s">
        <v>125</v>
      </c>
      <c r="L210" s="36"/>
      <c r="M210" s="180" t="s">
        <v>1</v>
      </c>
      <c r="N210" s="181" t="s">
        <v>38</v>
      </c>
      <c r="O210" s="58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AR210" s="15" t="s">
        <v>249</v>
      </c>
      <c r="AT210" s="15" t="s">
        <v>121</v>
      </c>
      <c r="AU210" s="15" t="s">
        <v>76</v>
      </c>
      <c r="AY210" s="15" t="s">
        <v>119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5" t="s">
        <v>74</v>
      </c>
      <c r="BK210" s="184">
        <f>ROUND(I210*H210,2)</f>
        <v>0</v>
      </c>
      <c r="BL210" s="15" t="s">
        <v>249</v>
      </c>
      <c r="BM210" s="15" t="s">
        <v>275</v>
      </c>
    </row>
    <row r="211" spans="2:65" s="1" customFormat="1" ht="16.5" customHeight="1">
      <c r="B211" s="32"/>
      <c r="C211" s="173" t="s">
        <v>204</v>
      </c>
      <c r="D211" s="173" t="s">
        <v>121</v>
      </c>
      <c r="E211" s="174" t="s">
        <v>664</v>
      </c>
      <c r="F211" s="175" t="s">
        <v>665</v>
      </c>
      <c r="G211" s="176" t="s">
        <v>270</v>
      </c>
      <c r="H211" s="177">
        <v>531</v>
      </c>
      <c r="I211" s="178"/>
      <c r="J211" s="179">
        <f>ROUND(I211*H211,2)</f>
        <v>0</v>
      </c>
      <c r="K211" s="175" t="s">
        <v>125</v>
      </c>
      <c r="L211" s="36"/>
      <c r="M211" s="180" t="s">
        <v>1</v>
      </c>
      <c r="N211" s="181" t="s">
        <v>38</v>
      </c>
      <c r="O211" s="58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AR211" s="15" t="s">
        <v>249</v>
      </c>
      <c r="AT211" s="15" t="s">
        <v>121</v>
      </c>
      <c r="AU211" s="15" t="s">
        <v>76</v>
      </c>
      <c r="AY211" s="15" t="s">
        <v>119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5" t="s">
        <v>74</v>
      </c>
      <c r="BK211" s="184">
        <f>ROUND(I211*H211,2)</f>
        <v>0</v>
      </c>
      <c r="BL211" s="15" t="s">
        <v>249</v>
      </c>
      <c r="BM211" s="15" t="s">
        <v>278</v>
      </c>
    </row>
    <row r="212" spans="2:65" s="10" customFormat="1" ht="22.9" customHeight="1">
      <c r="B212" s="157"/>
      <c r="C212" s="158"/>
      <c r="D212" s="159" t="s">
        <v>66</v>
      </c>
      <c r="E212" s="171" t="s">
        <v>666</v>
      </c>
      <c r="F212" s="171" t="s">
        <v>667</v>
      </c>
      <c r="G212" s="158"/>
      <c r="H212" s="158"/>
      <c r="I212" s="161"/>
      <c r="J212" s="172">
        <f>BK212</f>
        <v>0</v>
      </c>
      <c r="K212" s="158"/>
      <c r="L212" s="163"/>
      <c r="M212" s="164"/>
      <c r="N212" s="165"/>
      <c r="O212" s="165"/>
      <c r="P212" s="166">
        <f>SUM(P213:P219)</f>
        <v>0</v>
      </c>
      <c r="Q212" s="165"/>
      <c r="R212" s="166">
        <f>SUM(R213:R219)</f>
        <v>0</v>
      </c>
      <c r="S212" s="165"/>
      <c r="T212" s="167">
        <f>SUM(T213:T219)</f>
        <v>0</v>
      </c>
      <c r="AR212" s="168" t="s">
        <v>129</v>
      </c>
      <c r="AT212" s="169" t="s">
        <v>66</v>
      </c>
      <c r="AU212" s="169" t="s">
        <v>74</v>
      </c>
      <c r="AY212" s="168" t="s">
        <v>119</v>
      </c>
      <c r="BK212" s="170">
        <f>SUM(BK213:BK219)</f>
        <v>0</v>
      </c>
    </row>
    <row r="213" spans="2:65" s="1" customFormat="1" ht="16.5" customHeight="1">
      <c r="B213" s="32"/>
      <c r="C213" s="173" t="s">
        <v>279</v>
      </c>
      <c r="D213" s="173" t="s">
        <v>121</v>
      </c>
      <c r="E213" s="174" t="s">
        <v>668</v>
      </c>
      <c r="F213" s="175" t="s">
        <v>669</v>
      </c>
      <c r="G213" s="176" t="s">
        <v>670</v>
      </c>
      <c r="H213" s="177">
        <v>1</v>
      </c>
      <c r="I213" s="178"/>
      <c r="J213" s="179">
        <f t="shared" ref="J213:J219" si="10">ROUND(I213*H213,2)</f>
        <v>0</v>
      </c>
      <c r="K213" s="175" t="s">
        <v>1</v>
      </c>
      <c r="L213" s="36"/>
      <c r="M213" s="180" t="s">
        <v>1</v>
      </c>
      <c r="N213" s="181" t="s">
        <v>38</v>
      </c>
      <c r="O213" s="58"/>
      <c r="P213" s="182">
        <f t="shared" ref="P213:P219" si="11">O213*H213</f>
        <v>0</v>
      </c>
      <c r="Q213" s="182">
        <v>0</v>
      </c>
      <c r="R213" s="182">
        <f t="shared" ref="R213:R219" si="12">Q213*H213</f>
        <v>0</v>
      </c>
      <c r="S213" s="182">
        <v>0</v>
      </c>
      <c r="T213" s="183">
        <f t="shared" ref="T213:T219" si="13">S213*H213</f>
        <v>0</v>
      </c>
      <c r="AR213" s="15" t="s">
        <v>249</v>
      </c>
      <c r="AT213" s="15" t="s">
        <v>121</v>
      </c>
      <c r="AU213" s="15" t="s">
        <v>76</v>
      </c>
      <c r="AY213" s="15" t="s">
        <v>119</v>
      </c>
      <c r="BE213" s="184">
        <f t="shared" ref="BE213:BE219" si="14">IF(N213="základní",J213,0)</f>
        <v>0</v>
      </c>
      <c r="BF213" s="184">
        <f t="shared" ref="BF213:BF219" si="15">IF(N213="snížená",J213,0)</f>
        <v>0</v>
      </c>
      <c r="BG213" s="184">
        <f t="shared" ref="BG213:BG219" si="16">IF(N213="zákl. přenesená",J213,0)</f>
        <v>0</v>
      </c>
      <c r="BH213" s="184">
        <f t="shared" ref="BH213:BH219" si="17">IF(N213="sníž. přenesená",J213,0)</f>
        <v>0</v>
      </c>
      <c r="BI213" s="184">
        <f t="shared" ref="BI213:BI219" si="18">IF(N213="nulová",J213,0)</f>
        <v>0</v>
      </c>
      <c r="BJ213" s="15" t="s">
        <v>74</v>
      </c>
      <c r="BK213" s="184">
        <f t="shared" ref="BK213:BK219" si="19">ROUND(I213*H213,2)</f>
        <v>0</v>
      </c>
      <c r="BL213" s="15" t="s">
        <v>249</v>
      </c>
      <c r="BM213" s="15" t="s">
        <v>282</v>
      </c>
    </row>
    <row r="214" spans="2:65" s="1" customFormat="1" ht="16.5" customHeight="1">
      <c r="B214" s="32"/>
      <c r="C214" s="173" t="s">
        <v>207</v>
      </c>
      <c r="D214" s="173" t="s">
        <v>121</v>
      </c>
      <c r="E214" s="174" t="s">
        <v>671</v>
      </c>
      <c r="F214" s="175" t="s">
        <v>672</v>
      </c>
      <c r="G214" s="176" t="s">
        <v>670</v>
      </c>
      <c r="H214" s="177">
        <v>1</v>
      </c>
      <c r="I214" s="178"/>
      <c r="J214" s="179">
        <f t="shared" si="10"/>
        <v>0</v>
      </c>
      <c r="K214" s="175" t="s">
        <v>1</v>
      </c>
      <c r="L214" s="36"/>
      <c r="M214" s="180" t="s">
        <v>1</v>
      </c>
      <c r="N214" s="181" t="s">
        <v>38</v>
      </c>
      <c r="O214" s="58"/>
      <c r="P214" s="182">
        <f t="shared" si="11"/>
        <v>0</v>
      </c>
      <c r="Q214" s="182">
        <v>0</v>
      </c>
      <c r="R214" s="182">
        <f t="shared" si="12"/>
        <v>0</v>
      </c>
      <c r="S214" s="182">
        <v>0</v>
      </c>
      <c r="T214" s="183">
        <f t="shared" si="13"/>
        <v>0</v>
      </c>
      <c r="AR214" s="15" t="s">
        <v>249</v>
      </c>
      <c r="AT214" s="15" t="s">
        <v>121</v>
      </c>
      <c r="AU214" s="15" t="s">
        <v>76</v>
      </c>
      <c r="AY214" s="15" t="s">
        <v>119</v>
      </c>
      <c r="BE214" s="184">
        <f t="shared" si="14"/>
        <v>0</v>
      </c>
      <c r="BF214" s="184">
        <f t="shared" si="15"/>
        <v>0</v>
      </c>
      <c r="BG214" s="184">
        <f t="shared" si="16"/>
        <v>0</v>
      </c>
      <c r="BH214" s="184">
        <f t="shared" si="17"/>
        <v>0</v>
      </c>
      <c r="BI214" s="184">
        <f t="shared" si="18"/>
        <v>0</v>
      </c>
      <c r="BJ214" s="15" t="s">
        <v>74</v>
      </c>
      <c r="BK214" s="184">
        <f t="shared" si="19"/>
        <v>0</v>
      </c>
      <c r="BL214" s="15" t="s">
        <v>249</v>
      </c>
      <c r="BM214" s="15" t="s">
        <v>287</v>
      </c>
    </row>
    <row r="215" spans="2:65" s="1" customFormat="1" ht="16.5" customHeight="1">
      <c r="B215" s="32"/>
      <c r="C215" s="173" t="s">
        <v>393</v>
      </c>
      <c r="D215" s="173" t="s">
        <v>121</v>
      </c>
      <c r="E215" s="174" t="s">
        <v>673</v>
      </c>
      <c r="F215" s="175" t="s">
        <v>674</v>
      </c>
      <c r="G215" s="176" t="s">
        <v>670</v>
      </c>
      <c r="H215" s="177">
        <v>1</v>
      </c>
      <c r="I215" s="178"/>
      <c r="J215" s="179">
        <f t="shared" si="10"/>
        <v>0</v>
      </c>
      <c r="K215" s="175" t="s">
        <v>1</v>
      </c>
      <c r="L215" s="36"/>
      <c r="M215" s="180" t="s">
        <v>1</v>
      </c>
      <c r="N215" s="181" t="s">
        <v>38</v>
      </c>
      <c r="O215" s="58"/>
      <c r="P215" s="182">
        <f t="shared" si="11"/>
        <v>0</v>
      </c>
      <c r="Q215" s="182">
        <v>0</v>
      </c>
      <c r="R215" s="182">
        <f t="shared" si="12"/>
        <v>0</v>
      </c>
      <c r="S215" s="182">
        <v>0</v>
      </c>
      <c r="T215" s="183">
        <f t="shared" si="13"/>
        <v>0</v>
      </c>
      <c r="AR215" s="15" t="s">
        <v>249</v>
      </c>
      <c r="AT215" s="15" t="s">
        <v>121</v>
      </c>
      <c r="AU215" s="15" t="s">
        <v>76</v>
      </c>
      <c r="AY215" s="15" t="s">
        <v>119</v>
      </c>
      <c r="BE215" s="184">
        <f t="shared" si="14"/>
        <v>0</v>
      </c>
      <c r="BF215" s="184">
        <f t="shared" si="15"/>
        <v>0</v>
      </c>
      <c r="BG215" s="184">
        <f t="shared" si="16"/>
        <v>0</v>
      </c>
      <c r="BH215" s="184">
        <f t="shared" si="17"/>
        <v>0</v>
      </c>
      <c r="BI215" s="184">
        <f t="shared" si="18"/>
        <v>0</v>
      </c>
      <c r="BJ215" s="15" t="s">
        <v>74</v>
      </c>
      <c r="BK215" s="184">
        <f t="shared" si="19"/>
        <v>0</v>
      </c>
      <c r="BL215" s="15" t="s">
        <v>249</v>
      </c>
      <c r="BM215" s="15" t="s">
        <v>396</v>
      </c>
    </row>
    <row r="216" spans="2:65" s="1" customFormat="1" ht="16.5" customHeight="1">
      <c r="B216" s="32"/>
      <c r="C216" s="173" t="s">
        <v>212</v>
      </c>
      <c r="D216" s="173" t="s">
        <v>121</v>
      </c>
      <c r="E216" s="174" t="s">
        <v>675</v>
      </c>
      <c r="F216" s="175" t="s">
        <v>676</v>
      </c>
      <c r="G216" s="176" t="s">
        <v>670</v>
      </c>
      <c r="H216" s="177">
        <v>1</v>
      </c>
      <c r="I216" s="178"/>
      <c r="J216" s="179">
        <f t="shared" si="10"/>
        <v>0</v>
      </c>
      <c r="K216" s="175" t="s">
        <v>1</v>
      </c>
      <c r="L216" s="36"/>
      <c r="M216" s="180" t="s">
        <v>1</v>
      </c>
      <c r="N216" s="181" t="s">
        <v>38</v>
      </c>
      <c r="O216" s="58"/>
      <c r="P216" s="182">
        <f t="shared" si="11"/>
        <v>0</v>
      </c>
      <c r="Q216" s="182">
        <v>0</v>
      </c>
      <c r="R216" s="182">
        <f t="shared" si="12"/>
        <v>0</v>
      </c>
      <c r="S216" s="182">
        <v>0</v>
      </c>
      <c r="T216" s="183">
        <f t="shared" si="13"/>
        <v>0</v>
      </c>
      <c r="AR216" s="15" t="s">
        <v>249</v>
      </c>
      <c r="AT216" s="15" t="s">
        <v>121</v>
      </c>
      <c r="AU216" s="15" t="s">
        <v>76</v>
      </c>
      <c r="AY216" s="15" t="s">
        <v>119</v>
      </c>
      <c r="BE216" s="184">
        <f t="shared" si="14"/>
        <v>0</v>
      </c>
      <c r="BF216" s="184">
        <f t="shared" si="15"/>
        <v>0</v>
      </c>
      <c r="BG216" s="184">
        <f t="shared" si="16"/>
        <v>0</v>
      </c>
      <c r="BH216" s="184">
        <f t="shared" si="17"/>
        <v>0</v>
      </c>
      <c r="BI216" s="184">
        <f t="shared" si="18"/>
        <v>0</v>
      </c>
      <c r="BJ216" s="15" t="s">
        <v>74</v>
      </c>
      <c r="BK216" s="184">
        <f t="shared" si="19"/>
        <v>0</v>
      </c>
      <c r="BL216" s="15" t="s">
        <v>249</v>
      </c>
      <c r="BM216" s="15" t="s">
        <v>399</v>
      </c>
    </row>
    <row r="217" spans="2:65" s="1" customFormat="1" ht="16.5" customHeight="1">
      <c r="B217" s="32"/>
      <c r="C217" s="173" t="s">
        <v>335</v>
      </c>
      <c r="D217" s="173" t="s">
        <v>121</v>
      </c>
      <c r="E217" s="174" t="s">
        <v>677</v>
      </c>
      <c r="F217" s="175" t="s">
        <v>678</v>
      </c>
      <c r="G217" s="176" t="s">
        <v>670</v>
      </c>
      <c r="H217" s="177">
        <v>1</v>
      </c>
      <c r="I217" s="178"/>
      <c r="J217" s="179">
        <f t="shared" si="10"/>
        <v>0</v>
      </c>
      <c r="K217" s="175" t="s">
        <v>1</v>
      </c>
      <c r="L217" s="36"/>
      <c r="M217" s="180" t="s">
        <v>1</v>
      </c>
      <c r="N217" s="181" t="s">
        <v>38</v>
      </c>
      <c r="O217" s="58"/>
      <c r="P217" s="182">
        <f t="shared" si="11"/>
        <v>0</v>
      </c>
      <c r="Q217" s="182">
        <v>0</v>
      </c>
      <c r="R217" s="182">
        <f t="shared" si="12"/>
        <v>0</v>
      </c>
      <c r="S217" s="182">
        <v>0</v>
      </c>
      <c r="T217" s="183">
        <f t="shared" si="13"/>
        <v>0</v>
      </c>
      <c r="AR217" s="15" t="s">
        <v>249</v>
      </c>
      <c r="AT217" s="15" t="s">
        <v>121</v>
      </c>
      <c r="AU217" s="15" t="s">
        <v>76</v>
      </c>
      <c r="AY217" s="15" t="s">
        <v>119</v>
      </c>
      <c r="BE217" s="184">
        <f t="shared" si="14"/>
        <v>0</v>
      </c>
      <c r="BF217" s="184">
        <f t="shared" si="15"/>
        <v>0</v>
      </c>
      <c r="BG217" s="184">
        <f t="shared" si="16"/>
        <v>0</v>
      </c>
      <c r="BH217" s="184">
        <f t="shared" si="17"/>
        <v>0</v>
      </c>
      <c r="BI217" s="184">
        <f t="shared" si="18"/>
        <v>0</v>
      </c>
      <c r="BJ217" s="15" t="s">
        <v>74</v>
      </c>
      <c r="BK217" s="184">
        <f t="shared" si="19"/>
        <v>0</v>
      </c>
      <c r="BL217" s="15" t="s">
        <v>249</v>
      </c>
      <c r="BM217" s="15" t="s">
        <v>404</v>
      </c>
    </row>
    <row r="218" spans="2:65" s="1" customFormat="1" ht="16.5" customHeight="1">
      <c r="B218" s="32"/>
      <c r="C218" s="173" t="s">
        <v>216</v>
      </c>
      <c r="D218" s="173" t="s">
        <v>121</v>
      </c>
      <c r="E218" s="174" t="s">
        <v>679</v>
      </c>
      <c r="F218" s="175" t="s">
        <v>680</v>
      </c>
      <c r="G218" s="176" t="s">
        <v>670</v>
      </c>
      <c r="H218" s="177">
        <v>1</v>
      </c>
      <c r="I218" s="178"/>
      <c r="J218" s="179">
        <f t="shared" si="10"/>
        <v>0</v>
      </c>
      <c r="K218" s="175" t="s">
        <v>1</v>
      </c>
      <c r="L218" s="36"/>
      <c r="M218" s="180" t="s">
        <v>1</v>
      </c>
      <c r="N218" s="181" t="s">
        <v>38</v>
      </c>
      <c r="O218" s="58"/>
      <c r="P218" s="182">
        <f t="shared" si="11"/>
        <v>0</v>
      </c>
      <c r="Q218" s="182">
        <v>0</v>
      </c>
      <c r="R218" s="182">
        <f t="shared" si="12"/>
        <v>0</v>
      </c>
      <c r="S218" s="182">
        <v>0</v>
      </c>
      <c r="T218" s="183">
        <f t="shared" si="13"/>
        <v>0</v>
      </c>
      <c r="AR218" s="15" t="s">
        <v>249</v>
      </c>
      <c r="AT218" s="15" t="s">
        <v>121</v>
      </c>
      <c r="AU218" s="15" t="s">
        <v>76</v>
      </c>
      <c r="AY218" s="15" t="s">
        <v>119</v>
      </c>
      <c r="BE218" s="184">
        <f t="shared" si="14"/>
        <v>0</v>
      </c>
      <c r="BF218" s="184">
        <f t="shared" si="15"/>
        <v>0</v>
      </c>
      <c r="BG218" s="184">
        <f t="shared" si="16"/>
        <v>0</v>
      </c>
      <c r="BH218" s="184">
        <f t="shared" si="17"/>
        <v>0</v>
      </c>
      <c r="BI218" s="184">
        <f t="shared" si="18"/>
        <v>0</v>
      </c>
      <c r="BJ218" s="15" t="s">
        <v>74</v>
      </c>
      <c r="BK218" s="184">
        <f t="shared" si="19"/>
        <v>0</v>
      </c>
      <c r="BL218" s="15" t="s">
        <v>249</v>
      </c>
      <c r="BM218" s="15" t="s">
        <v>449</v>
      </c>
    </row>
    <row r="219" spans="2:65" s="1" customFormat="1" ht="16.5" customHeight="1">
      <c r="B219" s="32"/>
      <c r="C219" s="173" t="s">
        <v>450</v>
      </c>
      <c r="D219" s="173" t="s">
        <v>121</v>
      </c>
      <c r="E219" s="174" t="s">
        <v>681</v>
      </c>
      <c r="F219" s="175" t="s">
        <v>682</v>
      </c>
      <c r="G219" s="176" t="s">
        <v>670</v>
      </c>
      <c r="H219" s="177">
        <v>1</v>
      </c>
      <c r="I219" s="178"/>
      <c r="J219" s="179">
        <f t="shared" si="10"/>
        <v>0</v>
      </c>
      <c r="K219" s="175" t="s">
        <v>1</v>
      </c>
      <c r="L219" s="36"/>
      <c r="M219" s="228" t="s">
        <v>1</v>
      </c>
      <c r="N219" s="229" t="s">
        <v>38</v>
      </c>
      <c r="O219" s="230"/>
      <c r="P219" s="231">
        <f t="shared" si="11"/>
        <v>0</v>
      </c>
      <c r="Q219" s="231">
        <v>0</v>
      </c>
      <c r="R219" s="231">
        <f t="shared" si="12"/>
        <v>0</v>
      </c>
      <c r="S219" s="231">
        <v>0</v>
      </c>
      <c r="T219" s="232">
        <f t="shared" si="13"/>
        <v>0</v>
      </c>
      <c r="AR219" s="15" t="s">
        <v>249</v>
      </c>
      <c r="AT219" s="15" t="s">
        <v>121</v>
      </c>
      <c r="AU219" s="15" t="s">
        <v>76</v>
      </c>
      <c r="AY219" s="15" t="s">
        <v>119</v>
      </c>
      <c r="BE219" s="184">
        <f t="shared" si="14"/>
        <v>0</v>
      </c>
      <c r="BF219" s="184">
        <f t="shared" si="15"/>
        <v>0</v>
      </c>
      <c r="BG219" s="184">
        <f t="shared" si="16"/>
        <v>0</v>
      </c>
      <c r="BH219" s="184">
        <f t="shared" si="17"/>
        <v>0</v>
      </c>
      <c r="BI219" s="184">
        <f t="shared" si="18"/>
        <v>0</v>
      </c>
      <c r="BJ219" s="15" t="s">
        <v>74</v>
      </c>
      <c r="BK219" s="184">
        <f t="shared" si="19"/>
        <v>0</v>
      </c>
      <c r="BL219" s="15" t="s">
        <v>249</v>
      </c>
      <c r="BM219" s="15" t="s">
        <v>453</v>
      </c>
    </row>
    <row r="220" spans="2:65" s="1" customFormat="1" ht="6.95" customHeight="1">
      <c r="B220" s="44"/>
      <c r="C220" s="45"/>
      <c r="D220" s="45"/>
      <c r="E220" s="45"/>
      <c r="F220" s="45"/>
      <c r="G220" s="45"/>
      <c r="H220" s="45"/>
      <c r="I220" s="123"/>
      <c r="J220" s="45"/>
      <c r="K220" s="45"/>
      <c r="L220" s="36"/>
    </row>
  </sheetData>
  <sheetProtection algorithmName="SHA-512" hashValue="rdxMmJI/J97k3HKR6ZLs7bLbLar1Zy9qBHAytGsIxcdHSt6u20KMlg0Dd8kJnDSsn2EhDnz2MOk0E0Yt/19lbA==" saltValue="YBTEcse+wb1VHv7JJM4LA5YOtoazxW524cpqfRibcmp4IYNr3jVvEKGT47AgYKpJlYp52T1K1lVUmrDBTzEMHA==" spinCount="100000" sheet="1" objects="1" scenarios="1" formatColumns="0" formatRows="0" autoFilter="0"/>
  <autoFilter ref="C87:K219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85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76</v>
      </c>
    </row>
    <row r="4" spans="2:46" ht="24.95" customHeight="1">
      <c r="B4" s="18"/>
      <c r="D4" s="99" t="s">
        <v>89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Rozpočet Dřetovice upravený dle skutečných požadavků</v>
      </c>
      <c r="F7" s="274"/>
      <c r="G7" s="274"/>
      <c r="H7" s="274"/>
      <c r="L7" s="18"/>
    </row>
    <row r="8" spans="2:46" s="1" customFormat="1" ht="12" customHeight="1">
      <c r="B8" s="36"/>
      <c r="D8" s="100" t="s">
        <v>90</v>
      </c>
      <c r="I8" s="101"/>
      <c r="L8" s="36"/>
    </row>
    <row r="9" spans="2:46" s="1" customFormat="1" ht="36.950000000000003" customHeight="1">
      <c r="B9" s="36"/>
      <c r="E9" s="275" t="s">
        <v>683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9. 7. 2019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102" t="s">
        <v>26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27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26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29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26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31</v>
      </c>
      <c r="I23" s="102" t="s">
        <v>25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 xml:space="preserve"> </v>
      </c>
      <c r="I24" s="102" t="s">
        <v>26</v>
      </c>
      <c r="J24" s="15" t="str">
        <f>IF('Rekapitulace stavby'!AN20="","",'Rekapitulace stavby'!AN20)</f>
        <v/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32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33</v>
      </c>
      <c r="I30" s="101"/>
      <c r="J30" s="108">
        <f>ROUND(J85,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35</v>
      </c>
      <c r="I32" s="110" t="s">
        <v>34</v>
      </c>
      <c r="J32" s="109" t="s">
        <v>36</v>
      </c>
      <c r="L32" s="36"/>
    </row>
    <row r="33" spans="2:12" s="1" customFormat="1" ht="14.45" customHeight="1">
      <c r="B33" s="36"/>
      <c r="D33" s="100" t="s">
        <v>37</v>
      </c>
      <c r="E33" s="100" t="s">
        <v>38</v>
      </c>
      <c r="F33" s="111">
        <f>ROUND((SUM(BE85:BE200)),  2)</f>
        <v>0</v>
      </c>
      <c r="I33" s="112">
        <v>0.21</v>
      </c>
      <c r="J33" s="111">
        <f>ROUND(((SUM(BE85:BE200))*I33),  2)</f>
        <v>0</v>
      </c>
      <c r="L33" s="36"/>
    </row>
    <row r="34" spans="2:12" s="1" customFormat="1" ht="14.45" customHeight="1">
      <c r="B34" s="36"/>
      <c r="E34" s="100" t="s">
        <v>39</v>
      </c>
      <c r="F34" s="111">
        <f>ROUND((SUM(BF85:BF200)),  2)</f>
        <v>0</v>
      </c>
      <c r="I34" s="112">
        <v>0.15</v>
      </c>
      <c r="J34" s="111">
        <f>ROUND(((SUM(BF85:BF200))*I34),  2)</f>
        <v>0</v>
      </c>
      <c r="L34" s="36"/>
    </row>
    <row r="35" spans="2:12" s="1" customFormat="1" ht="14.45" hidden="1" customHeight="1">
      <c r="B35" s="36"/>
      <c r="E35" s="100" t="s">
        <v>40</v>
      </c>
      <c r="F35" s="111">
        <f>ROUND((SUM(BG85:BG200)),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41</v>
      </c>
      <c r="F36" s="111">
        <f>ROUND((SUM(BH85:BH200)),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42</v>
      </c>
      <c r="F37" s="111">
        <f>ROUND((SUM(BI85:BI200)),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43</v>
      </c>
      <c r="E39" s="115"/>
      <c r="F39" s="115"/>
      <c r="G39" s="116" t="s">
        <v>44</v>
      </c>
      <c r="H39" s="117" t="s">
        <v>45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92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Rozpočet Dřetovice upravený dle skutečných požadavků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90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04 - SO 303 - Dešťov - 04 - SO 303 - Dešťová kan...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9. 7. 2019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 xml:space="preserve"> </v>
      </c>
      <c r="G54" s="33"/>
      <c r="H54" s="33"/>
      <c r="I54" s="102" t="s">
        <v>29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27</v>
      </c>
      <c r="D55" s="33"/>
      <c r="E55" s="33"/>
      <c r="F55" s="25" t="str">
        <f>IF(E18="","",E18)</f>
        <v>Vyplň údaj</v>
      </c>
      <c r="G55" s="33"/>
      <c r="H55" s="33"/>
      <c r="I55" s="102" t="s">
        <v>31</v>
      </c>
      <c r="J55" s="30" t="str">
        <f>E24</f>
        <v xml:space="preserve"> 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93</v>
      </c>
      <c r="D57" s="128"/>
      <c r="E57" s="128"/>
      <c r="F57" s="128"/>
      <c r="G57" s="128"/>
      <c r="H57" s="128"/>
      <c r="I57" s="129"/>
      <c r="J57" s="130" t="s">
        <v>94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95</v>
      </c>
      <c r="D59" s="33"/>
      <c r="E59" s="33"/>
      <c r="F59" s="33"/>
      <c r="G59" s="33"/>
      <c r="H59" s="33"/>
      <c r="I59" s="101"/>
      <c r="J59" s="71">
        <f>J85</f>
        <v>0</v>
      </c>
      <c r="K59" s="33"/>
      <c r="L59" s="36"/>
      <c r="AU59" s="15" t="s">
        <v>96</v>
      </c>
    </row>
    <row r="60" spans="2:47" s="7" customFormat="1" ht="24.95" customHeight="1">
      <c r="B60" s="132"/>
      <c r="C60" s="133"/>
      <c r="D60" s="134" t="s">
        <v>97</v>
      </c>
      <c r="E60" s="135"/>
      <c r="F60" s="135"/>
      <c r="G60" s="135"/>
      <c r="H60" s="135"/>
      <c r="I60" s="136"/>
      <c r="J60" s="137">
        <f>J86</f>
        <v>0</v>
      </c>
      <c r="K60" s="133"/>
      <c r="L60" s="138"/>
    </row>
    <row r="61" spans="2:47" s="8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3"/>
      <c r="J61" s="144">
        <f>J87</f>
        <v>0</v>
      </c>
      <c r="K61" s="140"/>
      <c r="L61" s="145"/>
    </row>
    <row r="62" spans="2:47" s="8" customFormat="1" ht="19.899999999999999" customHeight="1">
      <c r="B62" s="139"/>
      <c r="C62" s="140"/>
      <c r="D62" s="141" t="s">
        <v>289</v>
      </c>
      <c r="E62" s="142"/>
      <c r="F62" s="142"/>
      <c r="G62" s="142"/>
      <c r="H62" s="142"/>
      <c r="I62" s="143"/>
      <c r="J62" s="144">
        <f>J133</f>
        <v>0</v>
      </c>
      <c r="K62" s="140"/>
      <c r="L62" s="145"/>
    </row>
    <row r="63" spans="2:47" s="8" customFormat="1" ht="19.899999999999999" customHeight="1">
      <c r="B63" s="139"/>
      <c r="C63" s="140"/>
      <c r="D63" s="141" t="s">
        <v>291</v>
      </c>
      <c r="E63" s="142"/>
      <c r="F63" s="142"/>
      <c r="G63" s="142"/>
      <c r="H63" s="142"/>
      <c r="I63" s="143"/>
      <c r="J63" s="144">
        <f>J145</f>
        <v>0</v>
      </c>
      <c r="K63" s="140"/>
      <c r="L63" s="145"/>
    </row>
    <row r="64" spans="2:47" s="8" customFormat="1" ht="19.899999999999999" customHeight="1">
      <c r="B64" s="139"/>
      <c r="C64" s="140"/>
      <c r="D64" s="141" t="s">
        <v>292</v>
      </c>
      <c r="E64" s="142"/>
      <c r="F64" s="142"/>
      <c r="G64" s="142"/>
      <c r="H64" s="142"/>
      <c r="I64" s="143"/>
      <c r="J64" s="144">
        <f>J164</f>
        <v>0</v>
      </c>
      <c r="K64" s="140"/>
      <c r="L64" s="145"/>
    </row>
    <row r="65" spans="2:12" s="8" customFormat="1" ht="19.899999999999999" customHeight="1">
      <c r="B65" s="139"/>
      <c r="C65" s="140"/>
      <c r="D65" s="141" t="s">
        <v>293</v>
      </c>
      <c r="E65" s="142"/>
      <c r="F65" s="142"/>
      <c r="G65" s="142"/>
      <c r="H65" s="142"/>
      <c r="I65" s="143"/>
      <c r="J65" s="144">
        <f>J198</f>
        <v>0</v>
      </c>
      <c r="K65" s="140"/>
      <c r="L65" s="145"/>
    </row>
    <row r="66" spans="2:12" s="1" customFormat="1" ht="21.75" customHeight="1">
      <c r="B66" s="32"/>
      <c r="C66" s="33"/>
      <c r="D66" s="33"/>
      <c r="E66" s="33"/>
      <c r="F66" s="33"/>
      <c r="G66" s="33"/>
      <c r="H66" s="33"/>
      <c r="I66" s="101"/>
      <c r="J66" s="33"/>
      <c r="K66" s="33"/>
      <c r="L66" s="36"/>
    </row>
    <row r="67" spans="2:12" s="1" customFormat="1" ht="6.95" customHeight="1">
      <c r="B67" s="44"/>
      <c r="C67" s="45"/>
      <c r="D67" s="45"/>
      <c r="E67" s="45"/>
      <c r="F67" s="45"/>
      <c r="G67" s="45"/>
      <c r="H67" s="45"/>
      <c r="I67" s="123"/>
      <c r="J67" s="45"/>
      <c r="K67" s="45"/>
      <c r="L67" s="36"/>
    </row>
    <row r="71" spans="2:12" s="1" customFormat="1" ht="6.95" customHeight="1">
      <c r="B71" s="46"/>
      <c r="C71" s="47"/>
      <c r="D71" s="47"/>
      <c r="E71" s="47"/>
      <c r="F71" s="47"/>
      <c r="G71" s="47"/>
      <c r="H71" s="47"/>
      <c r="I71" s="126"/>
      <c r="J71" s="47"/>
      <c r="K71" s="47"/>
      <c r="L71" s="36"/>
    </row>
    <row r="72" spans="2:12" s="1" customFormat="1" ht="24.95" customHeight="1">
      <c r="B72" s="32"/>
      <c r="C72" s="21" t="s">
        <v>104</v>
      </c>
      <c r="D72" s="33"/>
      <c r="E72" s="33"/>
      <c r="F72" s="33"/>
      <c r="G72" s="33"/>
      <c r="H72" s="33"/>
      <c r="I72" s="101"/>
      <c r="J72" s="33"/>
      <c r="K72" s="33"/>
      <c r="L72" s="36"/>
    </row>
    <row r="73" spans="2:12" s="1" customFormat="1" ht="6.95" customHeight="1">
      <c r="B73" s="32"/>
      <c r="C73" s="33"/>
      <c r="D73" s="33"/>
      <c r="E73" s="33"/>
      <c r="F73" s="33"/>
      <c r="G73" s="33"/>
      <c r="H73" s="33"/>
      <c r="I73" s="101"/>
      <c r="J73" s="33"/>
      <c r="K73" s="33"/>
      <c r="L73" s="36"/>
    </row>
    <row r="74" spans="2:12" s="1" customFormat="1" ht="12" customHeight="1">
      <c r="B74" s="32"/>
      <c r="C74" s="27" t="s">
        <v>16</v>
      </c>
      <c r="D74" s="33"/>
      <c r="E74" s="33"/>
      <c r="F74" s="33"/>
      <c r="G74" s="33"/>
      <c r="H74" s="33"/>
      <c r="I74" s="101"/>
      <c r="J74" s="33"/>
      <c r="K74" s="33"/>
      <c r="L74" s="36"/>
    </row>
    <row r="75" spans="2:12" s="1" customFormat="1" ht="16.5" customHeight="1">
      <c r="B75" s="32"/>
      <c r="C75" s="33"/>
      <c r="D75" s="33"/>
      <c r="E75" s="280" t="str">
        <f>E7</f>
        <v>Rozpočet Dřetovice upravený dle skutečných požadavků</v>
      </c>
      <c r="F75" s="281"/>
      <c r="G75" s="281"/>
      <c r="H75" s="281"/>
      <c r="I75" s="101"/>
      <c r="J75" s="33"/>
      <c r="K75" s="33"/>
      <c r="L75" s="36"/>
    </row>
    <row r="76" spans="2:12" s="1" customFormat="1" ht="12" customHeight="1">
      <c r="B76" s="32"/>
      <c r="C76" s="27" t="s">
        <v>90</v>
      </c>
      <c r="D76" s="33"/>
      <c r="E76" s="33"/>
      <c r="F76" s="33"/>
      <c r="G76" s="33"/>
      <c r="H76" s="33"/>
      <c r="I76" s="101"/>
      <c r="J76" s="33"/>
      <c r="K76" s="33"/>
      <c r="L76" s="36"/>
    </row>
    <row r="77" spans="2:12" s="1" customFormat="1" ht="16.5" customHeight="1">
      <c r="B77" s="32"/>
      <c r="C77" s="33"/>
      <c r="D77" s="33"/>
      <c r="E77" s="252" t="str">
        <f>E9</f>
        <v>04 - SO 303 - Dešťov - 04 - SO 303 - Dešťová kan...</v>
      </c>
      <c r="F77" s="251"/>
      <c r="G77" s="251"/>
      <c r="H77" s="251"/>
      <c r="I77" s="101"/>
      <c r="J77" s="33"/>
      <c r="K77" s="33"/>
      <c r="L77" s="36"/>
    </row>
    <row r="78" spans="2:12" s="1" customFormat="1" ht="6.95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12" s="1" customFormat="1" ht="12" customHeight="1">
      <c r="B79" s="32"/>
      <c r="C79" s="27" t="s">
        <v>20</v>
      </c>
      <c r="D79" s="33"/>
      <c r="E79" s="33"/>
      <c r="F79" s="25" t="str">
        <f>F12</f>
        <v xml:space="preserve"> </v>
      </c>
      <c r="G79" s="33"/>
      <c r="H79" s="33"/>
      <c r="I79" s="102" t="s">
        <v>22</v>
      </c>
      <c r="J79" s="53" t="str">
        <f>IF(J12="","",J12)</f>
        <v>9. 7. 2019</v>
      </c>
      <c r="K79" s="33"/>
      <c r="L79" s="36"/>
    </row>
    <row r="80" spans="2:12" s="1" customFormat="1" ht="6.95" customHeight="1">
      <c r="B80" s="32"/>
      <c r="C80" s="33"/>
      <c r="D80" s="33"/>
      <c r="E80" s="33"/>
      <c r="F80" s="33"/>
      <c r="G80" s="33"/>
      <c r="H80" s="33"/>
      <c r="I80" s="101"/>
      <c r="J80" s="33"/>
      <c r="K80" s="33"/>
      <c r="L80" s="36"/>
    </row>
    <row r="81" spans="2:65" s="1" customFormat="1" ht="13.7" customHeight="1">
      <c r="B81" s="32"/>
      <c r="C81" s="27" t="s">
        <v>24</v>
      </c>
      <c r="D81" s="33"/>
      <c r="E81" s="33"/>
      <c r="F81" s="25" t="str">
        <f>E15</f>
        <v xml:space="preserve"> </v>
      </c>
      <c r="G81" s="33"/>
      <c r="H81" s="33"/>
      <c r="I81" s="102" t="s">
        <v>29</v>
      </c>
      <c r="J81" s="30" t="str">
        <f>E21</f>
        <v xml:space="preserve"> </v>
      </c>
      <c r="K81" s="33"/>
      <c r="L81" s="36"/>
    </row>
    <row r="82" spans="2:65" s="1" customFormat="1" ht="13.7" customHeight="1">
      <c r="B82" s="32"/>
      <c r="C82" s="27" t="s">
        <v>27</v>
      </c>
      <c r="D82" s="33"/>
      <c r="E82" s="33"/>
      <c r="F82" s="25" t="str">
        <f>IF(E18="","",E18)</f>
        <v>Vyplň údaj</v>
      </c>
      <c r="G82" s="33"/>
      <c r="H82" s="33"/>
      <c r="I82" s="102" t="s">
        <v>31</v>
      </c>
      <c r="J82" s="30" t="str">
        <f>E24</f>
        <v xml:space="preserve"> </v>
      </c>
      <c r="K82" s="33"/>
      <c r="L82" s="36"/>
    </row>
    <row r="83" spans="2:65" s="1" customFormat="1" ht="10.35" customHeight="1"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36"/>
    </row>
    <row r="84" spans="2:65" s="9" customFormat="1" ht="29.25" customHeight="1">
      <c r="B84" s="146"/>
      <c r="C84" s="147" t="s">
        <v>105</v>
      </c>
      <c r="D84" s="148" t="s">
        <v>52</v>
      </c>
      <c r="E84" s="148" t="s">
        <v>48</v>
      </c>
      <c r="F84" s="148" t="s">
        <v>49</v>
      </c>
      <c r="G84" s="148" t="s">
        <v>106</v>
      </c>
      <c r="H84" s="148" t="s">
        <v>107</v>
      </c>
      <c r="I84" s="149" t="s">
        <v>108</v>
      </c>
      <c r="J84" s="150" t="s">
        <v>94</v>
      </c>
      <c r="K84" s="151" t="s">
        <v>109</v>
      </c>
      <c r="L84" s="152"/>
      <c r="M84" s="62" t="s">
        <v>1</v>
      </c>
      <c r="N84" s="63" t="s">
        <v>37</v>
      </c>
      <c r="O84" s="63" t="s">
        <v>110</v>
      </c>
      <c r="P84" s="63" t="s">
        <v>111</v>
      </c>
      <c r="Q84" s="63" t="s">
        <v>112</v>
      </c>
      <c r="R84" s="63" t="s">
        <v>113</v>
      </c>
      <c r="S84" s="63" t="s">
        <v>114</v>
      </c>
      <c r="T84" s="64" t="s">
        <v>115</v>
      </c>
    </row>
    <row r="85" spans="2:65" s="1" customFormat="1" ht="22.9" customHeight="1">
      <c r="B85" s="32"/>
      <c r="C85" s="69" t="s">
        <v>116</v>
      </c>
      <c r="D85" s="33"/>
      <c r="E85" s="33"/>
      <c r="F85" s="33"/>
      <c r="G85" s="33"/>
      <c r="H85" s="33"/>
      <c r="I85" s="101"/>
      <c r="J85" s="153">
        <f>BK85</f>
        <v>0</v>
      </c>
      <c r="K85" s="33"/>
      <c r="L85" s="36"/>
      <c r="M85" s="65"/>
      <c r="N85" s="66"/>
      <c r="O85" s="66"/>
      <c r="P85" s="154">
        <f>P86</f>
        <v>0</v>
      </c>
      <c r="Q85" s="66"/>
      <c r="R85" s="154">
        <f>R86</f>
        <v>0</v>
      </c>
      <c r="S85" s="66"/>
      <c r="T85" s="155">
        <f>T86</f>
        <v>0</v>
      </c>
      <c r="AT85" s="15" t="s">
        <v>66</v>
      </c>
      <c r="AU85" s="15" t="s">
        <v>96</v>
      </c>
      <c r="BK85" s="156">
        <f>BK86</f>
        <v>0</v>
      </c>
    </row>
    <row r="86" spans="2:65" s="10" customFormat="1" ht="25.9" customHeight="1">
      <c r="B86" s="157"/>
      <c r="C86" s="158"/>
      <c r="D86" s="159" t="s">
        <v>66</v>
      </c>
      <c r="E86" s="160" t="s">
        <v>117</v>
      </c>
      <c r="F86" s="160" t="s">
        <v>118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P87+P133+P145+P164+P198</f>
        <v>0</v>
      </c>
      <c r="Q86" s="165"/>
      <c r="R86" s="166">
        <f>R87+R133+R145+R164+R198</f>
        <v>0</v>
      </c>
      <c r="S86" s="165"/>
      <c r="T86" s="167">
        <f>T87+T133+T145+T164+T198</f>
        <v>0</v>
      </c>
      <c r="AR86" s="168" t="s">
        <v>74</v>
      </c>
      <c r="AT86" s="169" t="s">
        <v>66</v>
      </c>
      <c r="AU86" s="169" t="s">
        <v>67</v>
      </c>
      <c r="AY86" s="168" t="s">
        <v>119</v>
      </c>
      <c r="BK86" s="170">
        <f>BK87+BK133+BK145+BK164+BK198</f>
        <v>0</v>
      </c>
    </row>
    <row r="87" spans="2:65" s="10" customFormat="1" ht="22.9" customHeight="1">
      <c r="B87" s="157"/>
      <c r="C87" s="158"/>
      <c r="D87" s="159" t="s">
        <v>66</v>
      </c>
      <c r="E87" s="171" t="s">
        <v>74</v>
      </c>
      <c r="F87" s="171" t="s">
        <v>120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SUM(P88:P132)</f>
        <v>0</v>
      </c>
      <c r="Q87" s="165"/>
      <c r="R87" s="166">
        <f>SUM(R88:R132)</f>
        <v>0</v>
      </c>
      <c r="S87" s="165"/>
      <c r="T87" s="167">
        <f>SUM(T88:T132)</f>
        <v>0</v>
      </c>
      <c r="AR87" s="168" t="s">
        <v>74</v>
      </c>
      <c r="AT87" s="169" t="s">
        <v>66</v>
      </c>
      <c r="AU87" s="169" t="s">
        <v>74</v>
      </c>
      <c r="AY87" s="168" t="s">
        <v>119</v>
      </c>
      <c r="BK87" s="170">
        <f>SUM(BK88:BK132)</f>
        <v>0</v>
      </c>
    </row>
    <row r="88" spans="2:65" s="1" customFormat="1" ht="16.5" customHeight="1">
      <c r="B88" s="32"/>
      <c r="C88" s="173" t="s">
        <v>74</v>
      </c>
      <c r="D88" s="173" t="s">
        <v>121</v>
      </c>
      <c r="E88" s="174" t="s">
        <v>296</v>
      </c>
      <c r="F88" s="175" t="s">
        <v>297</v>
      </c>
      <c r="G88" s="176" t="s">
        <v>147</v>
      </c>
      <c r="H88" s="177">
        <v>970</v>
      </c>
      <c r="I88" s="178"/>
      <c r="J88" s="179">
        <f>ROUND(I88*H88,2)</f>
        <v>0</v>
      </c>
      <c r="K88" s="175" t="s">
        <v>125</v>
      </c>
      <c r="L88" s="36"/>
      <c r="M88" s="180" t="s">
        <v>1</v>
      </c>
      <c r="N88" s="181" t="s">
        <v>38</v>
      </c>
      <c r="O88" s="58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5" t="s">
        <v>126</v>
      </c>
      <c r="AT88" s="15" t="s">
        <v>121</v>
      </c>
      <c r="AU88" s="15" t="s">
        <v>76</v>
      </c>
      <c r="AY88" s="15" t="s">
        <v>119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5" t="s">
        <v>74</v>
      </c>
      <c r="BK88" s="184">
        <f>ROUND(I88*H88,2)</f>
        <v>0</v>
      </c>
      <c r="BL88" s="15" t="s">
        <v>126</v>
      </c>
      <c r="BM88" s="15" t="s">
        <v>76</v>
      </c>
    </row>
    <row r="89" spans="2:65" s="11" customFormat="1" ht="11.25">
      <c r="B89" s="185"/>
      <c r="C89" s="186"/>
      <c r="D89" s="187" t="s">
        <v>171</v>
      </c>
      <c r="E89" s="188" t="s">
        <v>1</v>
      </c>
      <c r="F89" s="189" t="s">
        <v>684</v>
      </c>
      <c r="G89" s="186"/>
      <c r="H89" s="188" t="s">
        <v>1</v>
      </c>
      <c r="I89" s="190"/>
      <c r="J89" s="186"/>
      <c r="K89" s="186"/>
      <c r="L89" s="191"/>
      <c r="M89" s="192"/>
      <c r="N89" s="193"/>
      <c r="O89" s="193"/>
      <c r="P89" s="193"/>
      <c r="Q89" s="193"/>
      <c r="R89" s="193"/>
      <c r="S89" s="193"/>
      <c r="T89" s="194"/>
      <c r="AT89" s="195" t="s">
        <v>171</v>
      </c>
      <c r="AU89" s="195" t="s">
        <v>76</v>
      </c>
      <c r="AV89" s="11" t="s">
        <v>74</v>
      </c>
      <c r="AW89" s="11" t="s">
        <v>30</v>
      </c>
      <c r="AX89" s="11" t="s">
        <v>67</v>
      </c>
      <c r="AY89" s="195" t="s">
        <v>119</v>
      </c>
    </row>
    <row r="90" spans="2:65" s="11" customFormat="1" ht="11.25">
      <c r="B90" s="185"/>
      <c r="C90" s="186"/>
      <c r="D90" s="187" t="s">
        <v>171</v>
      </c>
      <c r="E90" s="188" t="s">
        <v>1</v>
      </c>
      <c r="F90" s="189" t="s">
        <v>299</v>
      </c>
      <c r="G90" s="186"/>
      <c r="H90" s="188" t="s">
        <v>1</v>
      </c>
      <c r="I90" s="190"/>
      <c r="J90" s="186"/>
      <c r="K90" s="186"/>
      <c r="L90" s="191"/>
      <c r="M90" s="192"/>
      <c r="N90" s="193"/>
      <c r="O90" s="193"/>
      <c r="P90" s="193"/>
      <c r="Q90" s="193"/>
      <c r="R90" s="193"/>
      <c r="S90" s="193"/>
      <c r="T90" s="194"/>
      <c r="AT90" s="195" t="s">
        <v>171</v>
      </c>
      <c r="AU90" s="195" t="s">
        <v>76</v>
      </c>
      <c r="AV90" s="11" t="s">
        <v>74</v>
      </c>
      <c r="AW90" s="11" t="s">
        <v>30</v>
      </c>
      <c r="AX90" s="11" t="s">
        <v>67</v>
      </c>
      <c r="AY90" s="195" t="s">
        <v>119</v>
      </c>
    </row>
    <row r="91" spans="2:65" s="12" customFormat="1" ht="11.25">
      <c r="B91" s="196"/>
      <c r="C91" s="197"/>
      <c r="D91" s="187" t="s">
        <v>171</v>
      </c>
      <c r="E91" s="198" t="s">
        <v>1</v>
      </c>
      <c r="F91" s="199" t="s">
        <v>685</v>
      </c>
      <c r="G91" s="197"/>
      <c r="H91" s="200">
        <v>775.2</v>
      </c>
      <c r="I91" s="201"/>
      <c r="J91" s="197"/>
      <c r="K91" s="197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171</v>
      </c>
      <c r="AU91" s="206" t="s">
        <v>76</v>
      </c>
      <c r="AV91" s="12" t="s">
        <v>76</v>
      </c>
      <c r="AW91" s="12" t="s">
        <v>30</v>
      </c>
      <c r="AX91" s="12" t="s">
        <v>67</v>
      </c>
      <c r="AY91" s="206" t="s">
        <v>119</v>
      </c>
    </row>
    <row r="92" spans="2:65" s="11" customFormat="1" ht="11.25">
      <c r="B92" s="185"/>
      <c r="C92" s="186"/>
      <c r="D92" s="187" t="s">
        <v>171</v>
      </c>
      <c r="E92" s="188" t="s">
        <v>1</v>
      </c>
      <c r="F92" s="189" t="s">
        <v>686</v>
      </c>
      <c r="G92" s="186"/>
      <c r="H92" s="188" t="s">
        <v>1</v>
      </c>
      <c r="I92" s="190"/>
      <c r="J92" s="186"/>
      <c r="K92" s="186"/>
      <c r="L92" s="191"/>
      <c r="M92" s="192"/>
      <c r="N92" s="193"/>
      <c r="O92" s="193"/>
      <c r="P92" s="193"/>
      <c r="Q92" s="193"/>
      <c r="R92" s="193"/>
      <c r="S92" s="193"/>
      <c r="T92" s="194"/>
      <c r="AT92" s="195" t="s">
        <v>171</v>
      </c>
      <c r="AU92" s="195" t="s">
        <v>76</v>
      </c>
      <c r="AV92" s="11" t="s">
        <v>74</v>
      </c>
      <c r="AW92" s="11" t="s">
        <v>30</v>
      </c>
      <c r="AX92" s="11" t="s">
        <v>67</v>
      </c>
      <c r="AY92" s="195" t="s">
        <v>119</v>
      </c>
    </row>
    <row r="93" spans="2:65" s="12" customFormat="1" ht="11.25">
      <c r="B93" s="196"/>
      <c r="C93" s="197"/>
      <c r="D93" s="187" t="s">
        <v>171</v>
      </c>
      <c r="E93" s="198" t="s">
        <v>1</v>
      </c>
      <c r="F93" s="199" t="s">
        <v>687</v>
      </c>
      <c r="G93" s="197"/>
      <c r="H93" s="200">
        <v>130.05000000000001</v>
      </c>
      <c r="I93" s="201"/>
      <c r="J93" s="197"/>
      <c r="K93" s="197"/>
      <c r="L93" s="202"/>
      <c r="M93" s="203"/>
      <c r="N93" s="204"/>
      <c r="O93" s="204"/>
      <c r="P93" s="204"/>
      <c r="Q93" s="204"/>
      <c r="R93" s="204"/>
      <c r="S93" s="204"/>
      <c r="T93" s="205"/>
      <c r="AT93" s="206" t="s">
        <v>171</v>
      </c>
      <c r="AU93" s="206" t="s">
        <v>76</v>
      </c>
      <c r="AV93" s="12" t="s">
        <v>76</v>
      </c>
      <c r="AW93" s="12" t="s">
        <v>30</v>
      </c>
      <c r="AX93" s="12" t="s">
        <v>67</v>
      </c>
      <c r="AY93" s="206" t="s">
        <v>119</v>
      </c>
    </row>
    <row r="94" spans="2:65" s="11" customFormat="1" ht="11.25">
      <c r="B94" s="185"/>
      <c r="C94" s="186"/>
      <c r="D94" s="187" t="s">
        <v>171</v>
      </c>
      <c r="E94" s="188" t="s">
        <v>1</v>
      </c>
      <c r="F94" s="189" t="s">
        <v>688</v>
      </c>
      <c r="G94" s="186"/>
      <c r="H94" s="188" t="s">
        <v>1</v>
      </c>
      <c r="I94" s="190"/>
      <c r="J94" s="186"/>
      <c r="K94" s="186"/>
      <c r="L94" s="191"/>
      <c r="M94" s="192"/>
      <c r="N94" s="193"/>
      <c r="O94" s="193"/>
      <c r="P94" s="193"/>
      <c r="Q94" s="193"/>
      <c r="R94" s="193"/>
      <c r="S94" s="193"/>
      <c r="T94" s="194"/>
      <c r="AT94" s="195" t="s">
        <v>171</v>
      </c>
      <c r="AU94" s="195" t="s">
        <v>76</v>
      </c>
      <c r="AV94" s="11" t="s">
        <v>74</v>
      </c>
      <c r="AW94" s="11" t="s">
        <v>30</v>
      </c>
      <c r="AX94" s="11" t="s">
        <v>67</v>
      </c>
      <c r="AY94" s="195" t="s">
        <v>119</v>
      </c>
    </row>
    <row r="95" spans="2:65" s="12" customFormat="1" ht="11.25">
      <c r="B95" s="196"/>
      <c r="C95" s="197"/>
      <c r="D95" s="187" t="s">
        <v>171</v>
      </c>
      <c r="E95" s="198" t="s">
        <v>1</v>
      </c>
      <c r="F95" s="199" t="s">
        <v>689</v>
      </c>
      <c r="G95" s="197"/>
      <c r="H95" s="200">
        <v>64.75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171</v>
      </c>
      <c r="AU95" s="206" t="s">
        <v>76</v>
      </c>
      <c r="AV95" s="12" t="s">
        <v>76</v>
      </c>
      <c r="AW95" s="12" t="s">
        <v>30</v>
      </c>
      <c r="AX95" s="12" t="s">
        <v>67</v>
      </c>
      <c r="AY95" s="206" t="s">
        <v>119</v>
      </c>
    </row>
    <row r="96" spans="2:65" s="13" customFormat="1" ht="11.25">
      <c r="B96" s="217"/>
      <c r="C96" s="218"/>
      <c r="D96" s="187" t="s">
        <v>171</v>
      </c>
      <c r="E96" s="219" t="s">
        <v>1</v>
      </c>
      <c r="F96" s="220" t="s">
        <v>201</v>
      </c>
      <c r="G96" s="218"/>
      <c r="H96" s="221">
        <v>970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171</v>
      </c>
      <c r="AU96" s="227" t="s">
        <v>76</v>
      </c>
      <c r="AV96" s="13" t="s">
        <v>126</v>
      </c>
      <c r="AW96" s="13" t="s">
        <v>30</v>
      </c>
      <c r="AX96" s="13" t="s">
        <v>74</v>
      </c>
      <c r="AY96" s="227" t="s">
        <v>119</v>
      </c>
    </row>
    <row r="97" spans="2:65" s="1" customFormat="1" ht="16.5" customHeight="1">
      <c r="B97" s="32"/>
      <c r="C97" s="173" t="s">
        <v>76</v>
      </c>
      <c r="D97" s="173" t="s">
        <v>121</v>
      </c>
      <c r="E97" s="174" t="s">
        <v>690</v>
      </c>
      <c r="F97" s="175" t="s">
        <v>691</v>
      </c>
      <c r="G97" s="176" t="s">
        <v>169</v>
      </c>
      <c r="H97" s="177">
        <v>612</v>
      </c>
      <c r="I97" s="178"/>
      <c r="J97" s="179">
        <f>ROUND(I97*H97,2)</f>
        <v>0</v>
      </c>
      <c r="K97" s="175" t="s">
        <v>125</v>
      </c>
      <c r="L97" s="36"/>
      <c r="M97" s="180" t="s">
        <v>1</v>
      </c>
      <c r="N97" s="181" t="s">
        <v>38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5" t="s">
        <v>126</v>
      </c>
      <c r="AT97" s="15" t="s">
        <v>121</v>
      </c>
      <c r="AU97" s="15" t="s">
        <v>76</v>
      </c>
      <c r="AY97" s="15" t="s">
        <v>119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74</v>
      </c>
      <c r="BK97" s="184">
        <f>ROUND(I97*H97,2)</f>
        <v>0</v>
      </c>
      <c r="BL97" s="15" t="s">
        <v>126</v>
      </c>
      <c r="BM97" s="15" t="s">
        <v>126</v>
      </c>
    </row>
    <row r="98" spans="2:65" s="11" customFormat="1" ht="11.25">
      <c r="B98" s="185"/>
      <c r="C98" s="186"/>
      <c r="D98" s="187" t="s">
        <v>171</v>
      </c>
      <c r="E98" s="188" t="s">
        <v>1</v>
      </c>
      <c r="F98" s="189" t="s">
        <v>692</v>
      </c>
      <c r="G98" s="186"/>
      <c r="H98" s="188" t="s">
        <v>1</v>
      </c>
      <c r="I98" s="190"/>
      <c r="J98" s="186"/>
      <c r="K98" s="186"/>
      <c r="L98" s="191"/>
      <c r="M98" s="192"/>
      <c r="N98" s="193"/>
      <c r="O98" s="193"/>
      <c r="P98" s="193"/>
      <c r="Q98" s="193"/>
      <c r="R98" s="193"/>
      <c r="S98" s="193"/>
      <c r="T98" s="194"/>
      <c r="AT98" s="195" t="s">
        <v>171</v>
      </c>
      <c r="AU98" s="195" t="s">
        <v>76</v>
      </c>
      <c r="AV98" s="11" t="s">
        <v>74</v>
      </c>
      <c r="AW98" s="11" t="s">
        <v>30</v>
      </c>
      <c r="AX98" s="11" t="s">
        <v>67</v>
      </c>
      <c r="AY98" s="195" t="s">
        <v>119</v>
      </c>
    </row>
    <row r="99" spans="2:65" s="12" customFormat="1" ht="11.25">
      <c r="B99" s="196"/>
      <c r="C99" s="197"/>
      <c r="D99" s="187" t="s">
        <v>171</v>
      </c>
      <c r="E99" s="198" t="s">
        <v>1</v>
      </c>
      <c r="F99" s="199" t="s">
        <v>693</v>
      </c>
      <c r="G99" s="197"/>
      <c r="H99" s="200">
        <v>612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171</v>
      </c>
      <c r="AU99" s="206" t="s">
        <v>76</v>
      </c>
      <c r="AV99" s="12" t="s">
        <v>76</v>
      </c>
      <c r="AW99" s="12" t="s">
        <v>30</v>
      </c>
      <c r="AX99" s="12" t="s">
        <v>67</v>
      </c>
      <c r="AY99" s="206" t="s">
        <v>119</v>
      </c>
    </row>
    <row r="100" spans="2:65" s="11" customFormat="1" ht="11.25">
      <c r="B100" s="185"/>
      <c r="C100" s="186"/>
      <c r="D100" s="187" t="s">
        <v>171</v>
      </c>
      <c r="E100" s="188" t="s">
        <v>1</v>
      </c>
      <c r="F100" s="189" t="s">
        <v>694</v>
      </c>
      <c r="G100" s="186"/>
      <c r="H100" s="188" t="s">
        <v>1</v>
      </c>
      <c r="I100" s="190"/>
      <c r="J100" s="186"/>
      <c r="K100" s="186"/>
      <c r="L100" s="191"/>
      <c r="M100" s="192"/>
      <c r="N100" s="193"/>
      <c r="O100" s="193"/>
      <c r="P100" s="193"/>
      <c r="Q100" s="193"/>
      <c r="R100" s="193"/>
      <c r="S100" s="193"/>
      <c r="T100" s="194"/>
      <c r="AT100" s="195" t="s">
        <v>171</v>
      </c>
      <c r="AU100" s="195" t="s">
        <v>76</v>
      </c>
      <c r="AV100" s="11" t="s">
        <v>74</v>
      </c>
      <c r="AW100" s="11" t="s">
        <v>30</v>
      </c>
      <c r="AX100" s="11" t="s">
        <v>67</v>
      </c>
      <c r="AY100" s="195" t="s">
        <v>119</v>
      </c>
    </row>
    <row r="101" spans="2:65" s="11" customFormat="1" ht="11.25">
      <c r="B101" s="185"/>
      <c r="C101" s="186"/>
      <c r="D101" s="187" t="s">
        <v>171</v>
      </c>
      <c r="E101" s="188" t="s">
        <v>1</v>
      </c>
      <c r="F101" s="189" t="s">
        <v>695</v>
      </c>
      <c r="G101" s="186"/>
      <c r="H101" s="188" t="s">
        <v>1</v>
      </c>
      <c r="I101" s="190"/>
      <c r="J101" s="186"/>
      <c r="K101" s="186"/>
      <c r="L101" s="191"/>
      <c r="M101" s="192"/>
      <c r="N101" s="193"/>
      <c r="O101" s="193"/>
      <c r="P101" s="193"/>
      <c r="Q101" s="193"/>
      <c r="R101" s="193"/>
      <c r="S101" s="193"/>
      <c r="T101" s="194"/>
      <c r="AT101" s="195" t="s">
        <v>171</v>
      </c>
      <c r="AU101" s="195" t="s">
        <v>76</v>
      </c>
      <c r="AV101" s="11" t="s">
        <v>74</v>
      </c>
      <c r="AW101" s="11" t="s">
        <v>30</v>
      </c>
      <c r="AX101" s="11" t="s">
        <v>67</v>
      </c>
      <c r="AY101" s="195" t="s">
        <v>119</v>
      </c>
    </row>
    <row r="102" spans="2:65" s="13" customFormat="1" ht="11.25">
      <c r="B102" s="217"/>
      <c r="C102" s="218"/>
      <c r="D102" s="187" t="s">
        <v>171</v>
      </c>
      <c r="E102" s="219" t="s">
        <v>1</v>
      </c>
      <c r="F102" s="220" t="s">
        <v>201</v>
      </c>
      <c r="G102" s="218"/>
      <c r="H102" s="221">
        <v>612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171</v>
      </c>
      <c r="AU102" s="227" t="s">
        <v>76</v>
      </c>
      <c r="AV102" s="13" t="s">
        <v>126</v>
      </c>
      <c r="AW102" s="13" t="s">
        <v>30</v>
      </c>
      <c r="AX102" s="13" t="s">
        <v>74</v>
      </c>
      <c r="AY102" s="227" t="s">
        <v>119</v>
      </c>
    </row>
    <row r="103" spans="2:65" s="1" customFormat="1" ht="16.5" customHeight="1">
      <c r="B103" s="32"/>
      <c r="C103" s="173" t="s">
        <v>129</v>
      </c>
      <c r="D103" s="173" t="s">
        <v>121</v>
      </c>
      <c r="E103" s="174" t="s">
        <v>696</v>
      </c>
      <c r="F103" s="175" t="s">
        <v>697</v>
      </c>
      <c r="G103" s="176" t="s">
        <v>169</v>
      </c>
      <c r="H103" s="177">
        <v>612</v>
      </c>
      <c r="I103" s="178"/>
      <c r="J103" s="179">
        <f>ROUND(I103*H103,2)</f>
        <v>0</v>
      </c>
      <c r="K103" s="175" t="s">
        <v>125</v>
      </c>
      <c r="L103" s="36"/>
      <c r="M103" s="180" t="s">
        <v>1</v>
      </c>
      <c r="N103" s="181" t="s">
        <v>38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126</v>
      </c>
      <c r="AT103" s="15" t="s">
        <v>121</v>
      </c>
      <c r="AU103" s="15" t="s">
        <v>76</v>
      </c>
      <c r="AY103" s="15" t="s">
        <v>119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74</v>
      </c>
      <c r="BK103" s="184">
        <f>ROUND(I103*H103,2)</f>
        <v>0</v>
      </c>
      <c r="BL103" s="15" t="s">
        <v>126</v>
      </c>
      <c r="BM103" s="15" t="s">
        <v>132</v>
      </c>
    </row>
    <row r="104" spans="2:65" s="1" customFormat="1" ht="16.5" customHeight="1">
      <c r="B104" s="32"/>
      <c r="C104" s="173" t="s">
        <v>126</v>
      </c>
      <c r="D104" s="173" t="s">
        <v>121</v>
      </c>
      <c r="E104" s="174" t="s">
        <v>303</v>
      </c>
      <c r="F104" s="175" t="s">
        <v>304</v>
      </c>
      <c r="G104" s="176" t="s">
        <v>147</v>
      </c>
      <c r="H104" s="177">
        <v>615</v>
      </c>
      <c r="I104" s="178"/>
      <c r="J104" s="179">
        <f>ROUND(I104*H104,2)</f>
        <v>0</v>
      </c>
      <c r="K104" s="175" t="s">
        <v>125</v>
      </c>
      <c r="L104" s="36"/>
      <c r="M104" s="180" t="s">
        <v>1</v>
      </c>
      <c r="N104" s="181" t="s">
        <v>38</v>
      </c>
      <c r="O104" s="58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5" t="s">
        <v>126</v>
      </c>
      <c r="AT104" s="15" t="s">
        <v>121</v>
      </c>
      <c r="AU104" s="15" t="s">
        <v>76</v>
      </c>
      <c r="AY104" s="15" t="s">
        <v>119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74</v>
      </c>
      <c r="BK104" s="184">
        <f>ROUND(I104*H104,2)</f>
        <v>0</v>
      </c>
      <c r="BL104" s="15" t="s">
        <v>126</v>
      </c>
      <c r="BM104" s="15" t="s">
        <v>135</v>
      </c>
    </row>
    <row r="105" spans="2:65" s="12" customFormat="1" ht="11.25">
      <c r="B105" s="196"/>
      <c r="C105" s="197"/>
      <c r="D105" s="187" t="s">
        <v>171</v>
      </c>
      <c r="E105" s="198" t="s">
        <v>1</v>
      </c>
      <c r="F105" s="199" t="s">
        <v>698</v>
      </c>
      <c r="G105" s="197"/>
      <c r="H105" s="200">
        <v>260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171</v>
      </c>
      <c r="AU105" s="206" t="s">
        <v>76</v>
      </c>
      <c r="AV105" s="12" t="s">
        <v>76</v>
      </c>
      <c r="AW105" s="12" t="s">
        <v>30</v>
      </c>
      <c r="AX105" s="12" t="s">
        <v>67</v>
      </c>
      <c r="AY105" s="206" t="s">
        <v>119</v>
      </c>
    </row>
    <row r="106" spans="2:65" s="12" customFormat="1" ht="11.25">
      <c r="B106" s="196"/>
      <c r="C106" s="197"/>
      <c r="D106" s="187" t="s">
        <v>171</v>
      </c>
      <c r="E106" s="198" t="s">
        <v>1</v>
      </c>
      <c r="F106" s="199" t="s">
        <v>699</v>
      </c>
      <c r="G106" s="197"/>
      <c r="H106" s="200">
        <v>355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171</v>
      </c>
      <c r="AU106" s="206" t="s">
        <v>76</v>
      </c>
      <c r="AV106" s="12" t="s">
        <v>76</v>
      </c>
      <c r="AW106" s="12" t="s">
        <v>30</v>
      </c>
      <c r="AX106" s="12" t="s">
        <v>67</v>
      </c>
      <c r="AY106" s="206" t="s">
        <v>119</v>
      </c>
    </row>
    <row r="107" spans="2:65" s="13" customFormat="1" ht="11.25">
      <c r="B107" s="217"/>
      <c r="C107" s="218"/>
      <c r="D107" s="187" t="s">
        <v>171</v>
      </c>
      <c r="E107" s="219" t="s">
        <v>1</v>
      </c>
      <c r="F107" s="220" t="s">
        <v>201</v>
      </c>
      <c r="G107" s="218"/>
      <c r="H107" s="221">
        <v>615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171</v>
      </c>
      <c r="AU107" s="227" t="s">
        <v>76</v>
      </c>
      <c r="AV107" s="13" t="s">
        <v>126</v>
      </c>
      <c r="AW107" s="13" t="s">
        <v>30</v>
      </c>
      <c r="AX107" s="13" t="s">
        <v>74</v>
      </c>
      <c r="AY107" s="227" t="s">
        <v>119</v>
      </c>
    </row>
    <row r="108" spans="2:65" s="1" customFormat="1" ht="16.5" customHeight="1">
      <c r="B108" s="32"/>
      <c r="C108" s="173" t="s">
        <v>136</v>
      </c>
      <c r="D108" s="173" t="s">
        <v>121</v>
      </c>
      <c r="E108" s="174" t="s">
        <v>307</v>
      </c>
      <c r="F108" s="175" t="s">
        <v>308</v>
      </c>
      <c r="G108" s="176" t="s">
        <v>147</v>
      </c>
      <c r="H108" s="177">
        <v>181.19</v>
      </c>
      <c r="I108" s="178"/>
      <c r="J108" s="179">
        <f>ROUND(I108*H108,2)</f>
        <v>0</v>
      </c>
      <c r="K108" s="175" t="s">
        <v>125</v>
      </c>
      <c r="L108" s="36"/>
      <c r="M108" s="180" t="s">
        <v>1</v>
      </c>
      <c r="N108" s="181" t="s">
        <v>38</v>
      </c>
      <c r="O108" s="58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5" t="s">
        <v>126</v>
      </c>
      <c r="AT108" s="15" t="s">
        <v>121</v>
      </c>
      <c r="AU108" s="15" t="s">
        <v>76</v>
      </c>
      <c r="AY108" s="15" t="s">
        <v>119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74</v>
      </c>
      <c r="BK108" s="184">
        <f>ROUND(I108*H108,2)</f>
        <v>0</v>
      </c>
      <c r="BL108" s="15" t="s">
        <v>126</v>
      </c>
      <c r="BM108" s="15" t="s">
        <v>139</v>
      </c>
    </row>
    <row r="109" spans="2:65" s="1" customFormat="1" ht="16.5" customHeight="1">
      <c r="B109" s="32"/>
      <c r="C109" s="207" t="s">
        <v>132</v>
      </c>
      <c r="D109" s="207" t="s">
        <v>180</v>
      </c>
      <c r="E109" s="208" t="s">
        <v>311</v>
      </c>
      <c r="F109" s="209" t="s">
        <v>312</v>
      </c>
      <c r="G109" s="210" t="s">
        <v>142</v>
      </c>
      <c r="H109" s="211">
        <v>369.63</v>
      </c>
      <c r="I109" s="212"/>
      <c r="J109" s="213">
        <f>ROUND(I109*H109,2)</f>
        <v>0</v>
      </c>
      <c r="K109" s="209" t="s">
        <v>125</v>
      </c>
      <c r="L109" s="214"/>
      <c r="M109" s="215" t="s">
        <v>1</v>
      </c>
      <c r="N109" s="216" t="s">
        <v>38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135</v>
      </c>
      <c r="AT109" s="15" t="s">
        <v>180</v>
      </c>
      <c r="AU109" s="15" t="s">
        <v>76</v>
      </c>
      <c r="AY109" s="15" t="s">
        <v>119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74</v>
      </c>
      <c r="BK109" s="184">
        <f>ROUND(I109*H109,2)</f>
        <v>0</v>
      </c>
      <c r="BL109" s="15" t="s">
        <v>126</v>
      </c>
      <c r="BM109" s="15" t="s">
        <v>143</v>
      </c>
    </row>
    <row r="110" spans="2:65" s="1" customFormat="1" ht="16.5" customHeight="1">
      <c r="B110" s="32"/>
      <c r="C110" s="173" t="s">
        <v>144</v>
      </c>
      <c r="D110" s="173" t="s">
        <v>121</v>
      </c>
      <c r="E110" s="174" t="s">
        <v>313</v>
      </c>
      <c r="F110" s="175" t="s">
        <v>314</v>
      </c>
      <c r="G110" s="176" t="s">
        <v>147</v>
      </c>
      <c r="H110" s="177">
        <v>642</v>
      </c>
      <c r="I110" s="178"/>
      <c r="J110" s="179">
        <f>ROUND(I110*H110,2)</f>
        <v>0</v>
      </c>
      <c r="K110" s="175" t="s">
        <v>125</v>
      </c>
      <c r="L110" s="36"/>
      <c r="M110" s="180" t="s">
        <v>1</v>
      </c>
      <c r="N110" s="181" t="s">
        <v>38</v>
      </c>
      <c r="O110" s="58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AR110" s="15" t="s">
        <v>126</v>
      </c>
      <c r="AT110" s="15" t="s">
        <v>121</v>
      </c>
      <c r="AU110" s="15" t="s">
        <v>76</v>
      </c>
      <c r="AY110" s="15" t="s">
        <v>119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74</v>
      </c>
      <c r="BK110" s="184">
        <f>ROUND(I110*H110,2)</f>
        <v>0</v>
      </c>
      <c r="BL110" s="15" t="s">
        <v>126</v>
      </c>
      <c r="BM110" s="15" t="s">
        <v>148</v>
      </c>
    </row>
    <row r="111" spans="2:65" s="11" customFormat="1" ht="11.25">
      <c r="B111" s="185"/>
      <c r="C111" s="186"/>
      <c r="D111" s="187" t="s">
        <v>171</v>
      </c>
      <c r="E111" s="188" t="s">
        <v>1</v>
      </c>
      <c r="F111" s="189" t="s">
        <v>315</v>
      </c>
      <c r="G111" s="186"/>
      <c r="H111" s="188" t="s">
        <v>1</v>
      </c>
      <c r="I111" s="190"/>
      <c r="J111" s="186"/>
      <c r="K111" s="186"/>
      <c r="L111" s="191"/>
      <c r="M111" s="192"/>
      <c r="N111" s="193"/>
      <c r="O111" s="193"/>
      <c r="P111" s="193"/>
      <c r="Q111" s="193"/>
      <c r="R111" s="193"/>
      <c r="S111" s="193"/>
      <c r="T111" s="194"/>
      <c r="AT111" s="195" t="s">
        <v>171</v>
      </c>
      <c r="AU111" s="195" t="s">
        <v>76</v>
      </c>
      <c r="AV111" s="11" t="s">
        <v>74</v>
      </c>
      <c r="AW111" s="11" t="s">
        <v>30</v>
      </c>
      <c r="AX111" s="11" t="s">
        <v>67</v>
      </c>
      <c r="AY111" s="195" t="s">
        <v>119</v>
      </c>
    </row>
    <row r="112" spans="2:65" s="11" customFormat="1" ht="11.25">
      <c r="B112" s="185"/>
      <c r="C112" s="186"/>
      <c r="D112" s="187" t="s">
        <v>171</v>
      </c>
      <c r="E112" s="188" t="s">
        <v>1</v>
      </c>
      <c r="F112" s="189" t="s">
        <v>316</v>
      </c>
      <c r="G112" s="186"/>
      <c r="H112" s="188" t="s">
        <v>1</v>
      </c>
      <c r="I112" s="190"/>
      <c r="J112" s="186"/>
      <c r="K112" s="186"/>
      <c r="L112" s="191"/>
      <c r="M112" s="192"/>
      <c r="N112" s="193"/>
      <c r="O112" s="193"/>
      <c r="P112" s="193"/>
      <c r="Q112" s="193"/>
      <c r="R112" s="193"/>
      <c r="S112" s="193"/>
      <c r="T112" s="194"/>
      <c r="AT112" s="195" t="s">
        <v>171</v>
      </c>
      <c r="AU112" s="195" t="s">
        <v>76</v>
      </c>
      <c r="AV112" s="11" t="s">
        <v>74</v>
      </c>
      <c r="AW112" s="11" t="s">
        <v>30</v>
      </c>
      <c r="AX112" s="11" t="s">
        <v>67</v>
      </c>
      <c r="AY112" s="195" t="s">
        <v>119</v>
      </c>
    </row>
    <row r="113" spans="2:65" s="11" customFormat="1" ht="11.25">
      <c r="B113" s="185"/>
      <c r="C113" s="186"/>
      <c r="D113" s="187" t="s">
        <v>171</v>
      </c>
      <c r="E113" s="188" t="s">
        <v>1</v>
      </c>
      <c r="F113" s="189" t="s">
        <v>317</v>
      </c>
      <c r="G113" s="186"/>
      <c r="H113" s="188" t="s">
        <v>1</v>
      </c>
      <c r="I113" s="190"/>
      <c r="J113" s="186"/>
      <c r="K113" s="186"/>
      <c r="L113" s="191"/>
      <c r="M113" s="192"/>
      <c r="N113" s="193"/>
      <c r="O113" s="193"/>
      <c r="P113" s="193"/>
      <c r="Q113" s="193"/>
      <c r="R113" s="193"/>
      <c r="S113" s="193"/>
      <c r="T113" s="194"/>
      <c r="AT113" s="195" t="s">
        <v>171</v>
      </c>
      <c r="AU113" s="195" t="s">
        <v>76</v>
      </c>
      <c r="AV113" s="11" t="s">
        <v>74</v>
      </c>
      <c r="AW113" s="11" t="s">
        <v>30</v>
      </c>
      <c r="AX113" s="11" t="s">
        <v>67</v>
      </c>
      <c r="AY113" s="195" t="s">
        <v>119</v>
      </c>
    </row>
    <row r="114" spans="2:65" s="11" customFormat="1" ht="11.25">
      <c r="B114" s="185"/>
      <c r="C114" s="186"/>
      <c r="D114" s="187" t="s">
        <v>171</v>
      </c>
      <c r="E114" s="188" t="s">
        <v>1</v>
      </c>
      <c r="F114" s="189" t="s">
        <v>318</v>
      </c>
      <c r="G114" s="186"/>
      <c r="H114" s="188" t="s">
        <v>1</v>
      </c>
      <c r="I114" s="190"/>
      <c r="J114" s="186"/>
      <c r="K114" s="186"/>
      <c r="L114" s="191"/>
      <c r="M114" s="192"/>
      <c r="N114" s="193"/>
      <c r="O114" s="193"/>
      <c r="P114" s="193"/>
      <c r="Q114" s="193"/>
      <c r="R114" s="193"/>
      <c r="S114" s="193"/>
      <c r="T114" s="194"/>
      <c r="AT114" s="195" t="s">
        <v>171</v>
      </c>
      <c r="AU114" s="195" t="s">
        <v>76</v>
      </c>
      <c r="AV114" s="11" t="s">
        <v>74</v>
      </c>
      <c r="AW114" s="11" t="s">
        <v>30</v>
      </c>
      <c r="AX114" s="11" t="s">
        <v>67</v>
      </c>
      <c r="AY114" s="195" t="s">
        <v>119</v>
      </c>
    </row>
    <row r="115" spans="2:65" s="12" customFormat="1" ht="11.25">
      <c r="B115" s="196"/>
      <c r="C115" s="197"/>
      <c r="D115" s="187" t="s">
        <v>171</v>
      </c>
      <c r="E115" s="198" t="s">
        <v>1</v>
      </c>
      <c r="F115" s="199" t="s">
        <v>700</v>
      </c>
      <c r="G115" s="197"/>
      <c r="H115" s="200">
        <v>970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171</v>
      </c>
      <c r="AU115" s="206" t="s">
        <v>76</v>
      </c>
      <c r="AV115" s="12" t="s">
        <v>76</v>
      </c>
      <c r="AW115" s="12" t="s">
        <v>30</v>
      </c>
      <c r="AX115" s="12" t="s">
        <v>67</v>
      </c>
      <c r="AY115" s="206" t="s">
        <v>119</v>
      </c>
    </row>
    <row r="116" spans="2:65" s="11" customFormat="1" ht="11.25">
      <c r="B116" s="185"/>
      <c r="C116" s="186"/>
      <c r="D116" s="187" t="s">
        <v>171</v>
      </c>
      <c r="E116" s="188" t="s">
        <v>1</v>
      </c>
      <c r="F116" s="189" t="s">
        <v>320</v>
      </c>
      <c r="G116" s="186"/>
      <c r="H116" s="188" t="s">
        <v>1</v>
      </c>
      <c r="I116" s="190"/>
      <c r="J116" s="186"/>
      <c r="K116" s="186"/>
      <c r="L116" s="191"/>
      <c r="M116" s="192"/>
      <c r="N116" s="193"/>
      <c r="O116" s="193"/>
      <c r="P116" s="193"/>
      <c r="Q116" s="193"/>
      <c r="R116" s="193"/>
      <c r="S116" s="193"/>
      <c r="T116" s="194"/>
      <c r="AT116" s="195" t="s">
        <v>171</v>
      </c>
      <c r="AU116" s="195" t="s">
        <v>76</v>
      </c>
      <c r="AV116" s="11" t="s">
        <v>74</v>
      </c>
      <c r="AW116" s="11" t="s">
        <v>30</v>
      </c>
      <c r="AX116" s="11" t="s">
        <v>67</v>
      </c>
      <c r="AY116" s="195" t="s">
        <v>119</v>
      </c>
    </row>
    <row r="117" spans="2:65" s="12" customFormat="1" ht="11.25">
      <c r="B117" s="196"/>
      <c r="C117" s="197"/>
      <c r="D117" s="187" t="s">
        <v>171</v>
      </c>
      <c r="E117" s="198" t="s">
        <v>1</v>
      </c>
      <c r="F117" s="199" t="s">
        <v>701</v>
      </c>
      <c r="G117" s="197"/>
      <c r="H117" s="200">
        <v>-328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171</v>
      </c>
      <c r="AU117" s="206" t="s">
        <v>76</v>
      </c>
      <c r="AV117" s="12" t="s">
        <v>76</v>
      </c>
      <c r="AW117" s="12" t="s">
        <v>30</v>
      </c>
      <c r="AX117" s="12" t="s">
        <v>67</v>
      </c>
      <c r="AY117" s="206" t="s">
        <v>119</v>
      </c>
    </row>
    <row r="118" spans="2:65" s="13" customFormat="1" ht="11.25">
      <c r="B118" s="217"/>
      <c r="C118" s="218"/>
      <c r="D118" s="187" t="s">
        <v>171</v>
      </c>
      <c r="E118" s="219" t="s">
        <v>1</v>
      </c>
      <c r="F118" s="220" t="s">
        <v>201</v>
      </c>
      <c r="G118" s="218"/>
      <c r="H118" s="221">
        <v>642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171</v>
      </c>
      <c r="AU118" s="227" t="s">
        <v>76</v>
      </c>
      <c r="AV118" s="13" t="s">
        <v>126</v>
      </c>
      <c r="AW118" s="13" t="s">
        <v>30</v>
      </c>
      <c r="AX118" s="13" t="s">
        <v>74</v>
      </c>
      <c r="AY118" s="227" t="s">
        <v>119</v>
      </c>
    </row>
    <row r="119" spans="2:65" s="1" customFormat="1" ht="16.5" customHeight="1">
      <c r="B119" s="32"/>
      <c r="C119" s="207" t="s">
        <v>135</v>
      </c>
      <c r="D119" s="207" t="s">
        <v>180</v>
      </c>
      <c r="E119" s="208" t="s">
        <v>322</v>
      </c>
      <c r="F119" s="209" t="s">
        <v>323</v>
      </c>
      <c r="G119" s="210" t="s">
        <v>142</v>
      </c>
      <c r="H119" s="211">
        <v>1309.68</v>
      </c>
      <c r="I119" s="212"/>
      <c r="J119" s="213">
        <f>ROUND(I119*H119,2)</f>
        <v>0</v>
      </c>
      <c r="K119" s="209" t="s">
        <v>125</v>
      </c>
      <c r="L119" s="214"/>
      <c r="M119" s="215" t="s">
        <v>1</v>
      </c>
      <c r="N119" s="216" t="s">
        <v>38</v>
      </c>
      <c r="O119" s="5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5" t="s">
        <v>135</v>
      </c>
      <c r="AT119" s="15" t="s">
        <v>180</v>
      </c>
      <c r="AU119" s="15" t="s">
        <v>76</v>
      </c>
      <c r="AY119" s="15" t="s">
        <v>119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74</v>
      </c>
      <c r="BK119" s="184">
        <f>ROUND(I119*H119,2)</f>
        <v>0</v>
      </c>
      <c r="BL119" s="15" t="s">
        <v>126</v>
      </c>
      <c r="BM119" s="15" t="s">
        <v>151</v>
      </c>
    </row>
    <row r="120" spans="2:65" s="12" customFormat="1" ht="11.25">
      <c r="B120" s="196"/>
      <c r="C120" s="197"/>
      <c r="D120" s="187" t="s">
        <v>171</v>
      </c>
      <c r="E120" s="198" t="s">
        <v>1</v>
      </c>
      <c r="F120" s="199" t="s">
        <v>702</v>
      </c>
      <c r="G120" s="197"/>
      <c r="H120" s="200">
        <v>1309.68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171</v>
      </c>
      <c r="AU120" s="206" t="s">
        <v>76</v>
      </c>
      <c r="AV120" s="12" t="s">
        <v>76</v>
      </c>
      <c r="AW120" s="12" t="s">
        <v>30</v>
      </c>
      <c r="AX120" s="12" t="s">
        <v>67</v>
      </c>
      <c r="AY120" s="206" t="s">
        <v>119</v>
      </c>
    </row>
    <row r="121" spans="2:65" s="11" customFormat="1" ht="11.25">
      <c r="B121" s="185"/>
      <c r="C121" s="186"/>
      <c r="D121" s="187" t="s">
        <v>171</v>
      </c>
      <c r="E121" s="188" t="s">
        <v>1</v>
      </c>
      <c r="F121" s="189" t="s">
        <v>325</v>
      </c>
      <c r="G121" s="186"/>
      <c r="H121" s="188" t="s">
        <v>1</v>
      </c>
      <c r="I121" s="190"/>
      <c r="J121" s="186"/>
      <c r="K121" s="186"/>
      <c r="L121" s="191"/>
      <c r="M121" s="192"/>
      <c r="N121" s="193"/>
      <c r="O121" s="193"/>
      <c r="P121" s="193"/>
      <c r="Q121" s="193"/>
      <c r="R121" s="193"/>
      <c r="S121" s="193"/>
      <c r="T121" s="194"/>
      <c r="AT121" s="195" t="s">
        <v>171</v>
      </c>
      <c r="AU121" s="195" t="s">
        <v>76</v>
      </c>
      <c r="AV121" s="11" t="s">
        <v>74</v>
      </c>
      <c r="AW121" s="11" t="s">
        <v>30</v>
      </c>
      <c r="AX121" s="11" t="s">
        <v>67</v>
      </c>
      <c r="AY121" s="195" t="s">
        <v>119</v>
      </c>
    </row>
    <row r="122" spans="2:65" s="13" customFormat="1" ht="11.25">
      <c r="B122" s="217"/>
      <c r="C122" s="218"/>
      <c r="D122" s="187" t="s">
        <v>171</v>
      </c>
      <c r="E122" s="219" t="s">
        <v>1</v>
      </c>
      <c r="F122" s="220" t="s">
        <v>201</v>
      </c>
      <c r="G122" s="218"/>
      <c r="H122" s="221">
        <v>1309.68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171</v>
      </c>
      <c r="AU122" s="227" t="s">
        <v>76</v>
      </c>
      <c r="AV122" s="13" t="s">
        <v>126</v>
      </c>
      <c r="AW122" s="13" t="s">
        <v>30</v>
      </c>
      <c r="AX122" s="13" t="s">
        <v>74</v>
      </c>
      <c r="AY122" s="227" t="s">
        <v>119</v>
      </c>
    </row>
    <row r="123" spans="2:65" s="1" customFormat="1" ht="16.5" customHeight="1">
      <c r="B123" s="32"/>
      <c r="C123" s="173" t="s">
        <v>152</v>
      </c>
      <c r="D123" s="173" t="s">
        <v>121</v>
      </c>
      <c r="E123" s="174" t="s">
        <v>156</v>
      </c>
      <c r="F123" s="175" t="s">
        <v>157</v>
      </c>
      <c r="G123" s="176" t="s">
        <v>147</v>
      </c>
      <c r="H123" s="177">
        <v>100</v>
      </c>
      <c r="I123" s="178"/>
      <c r="J123" s="179">
        <f>ROUND(I123*H123,2)</f>
        <v>0</v>
      </c>
      <c r="K123" s="175" t="s">
        <v>125</v>
      </c>
      <c r="L123" s="36"/>
      <c r="M123" s="180" t="s">
        <v>1</v>
      </c>
      <c r="N123" s="181" t="s">
        <v>38</v>
      </c>
      <c r="O123" s="5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5" t="s">
        <v>126</v>
      </c>
      <c r="AT123" s="15" t="s">
        <v>121</v>
      </c>
      <c r="AU123" s="15" t="s">
        <v>76</v>
      </c>
      <c r="AY123" s="15" t="s">
        <v>119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74</v>
      </c>
      <c r="BK123" s="184">
        <f>ROUND(I123*H123,2)</f>
        <v>0</v>
      </c>
      <c r="BL123" s="15" t="s">
        <v>126</v>
      </c>
      <c r="BM123" s="15" t="s">
        <v>155</v>
      </c>
    </row>
    <row r="124" spans="2:65" s="1" customFormat="1" ht="16.5" customHeight="1">
      <c r="B124" s="32"/>
      <c r="C124" s="173" t="s">
        <v>139</v>
      </c>
      <c r="D124" s="173" t="s">
        <v>121</v>
      </c>
      <c r="E124" s="174" t="s">
        <v>160</v>
      </c>
      <c r="F124" s="175" t="s">
        <v>161</v>
      </c>
      <c r="G124" s="176" t="s">
        <v>147</v>
      </c>
      <c r="H124" s="177">
        <v>970</v>
      </c>
      <c r="I124" s="178"/>
      <c r="J124" s="179">
        <f>ROUND(I124*H124,2)</f>
        <v>0</v>
      </c>
      <c r="K124" s="175" t="s">
        <v>125</v>
      </c>
      <c r="L124" s="36"/>
      <c r="M124" s="180" t="s">
        <v>1</v>
      </c>
      <c r="N124" s="181" t="s">
        <v>38</v>
      </c>
      <c r="O124" s="58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AR124" s="15" t="s">
        <v>126</v>
      </c>
      <c r="AT124" s="15" t="s">
        <v>121</v>
      </c>
      <c r="AU124" s="15" t="s">
        <v>76</v>
      </c>
      <c r="AY124" s="15" t="s">
        <v>119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74</v>
      </c>
      <c r="BK124" s="184">
        <f>ROUND(I124*H124,2)</f>
        <v>0</v>
      </c>
      <c r="BL124" s="15" t="s">
        <v>126</v>
      </c>
      <c r="BM124" s="15" t="s">
        <v>158</v>
      </c>
    </row>
    <row r="125" spans="2:65" s="1" customFormat="1" ht="16.5" customHeight="1">
      <c r="B125" s="32"/>
      <c r="C125" s="173" t="s">
        <v>159</v>
      </c>
      <c r="D125" s="173" t="s">
        <v>121</v>
      </c>
      <c r="E125" s="174" t="s">
        <v>163</v>
      </c>
      <c r="F125" s="175" t="s">
        <v>164</v>
      </c>
      <c r="G125" s="176" t="s">
        <v>142</v>
      </c>
      <c r="H125" s="177">
        <v>0</v>
      </c>
      <c r="I125" s="178"/>
      <c r="J125" s="179">
        <f>ROUND(I125*H125,2)</f>
        <v>0</v>
      </c>
      <c r="K125" s="175" t="s">
        <v>125</v>
      </c>
      <c r="L125" s="36"/>
      <c r="M125" s="180" t="s">
        <v>1</v>
      </c>
      <c r="N125" s="181" t="s">
        <v>38</v>
      </c>
      <c r="O125" s="58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15" t="s">
        <v>126</v>
      </c>
      <c r="AT125" s="15" t="s">
        <v>121</v>
      </c>
      <c r="AU125" s="15" t="s">
        <v>76</v>
      </c>
      <c r="AY125" s="15" t="s">
        <v>119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5" t="s">
        <v>74</v>
      </c>
      <c r="BK125" s="184">
        <f>ROUND(I125*H125,2)</f>
        <v>0</v>
      </c>
      <c r="BL125" s="15" t="s">
        <v>126</v>
      </c>
      <c r="BM125" s="15" t="s">
        <v>162</v>
      </c>
    </row>
    <row r="126" spans="2:65" s="1" customFormat="1" ht="16.5" customHeight="1">
      <c r="B126" s="32"/>
      <c r="C126" s="173" t="s">
        <v>143</v>
      </c>
      <c r="D126" s="173" t="s">
        <v>121</v>
      </c>
      <c r="E126" s="174" t="s">
        <v>703</v>
      </c>
      <c r="F126" s="175" t="s">
        <v>704</v>
      </c>
      <c r="G126" s="176" t="s">
        <v>147</v>
      </c>
      <c r="H126" s="177">
        <v>259</v>
      </c>
      <c r="I126" s="178"/>
      <c r="J126" s="179">
        <f>ROUND(I126*H126,2)</f>
        <v>0</v>
      </c>
      <c r="K126" s="175" t="s">
        <v>125</v>
      </c>
      <c r="L126" s="36"/>
      <c r="M126" s="180" t="s">
        <v>1</v>
      </c>
      <c r="N126" s="181" t="s">
        <v>38</v>
      </c>
      <c r="O126" s="58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AR126" s="15" t="s">
        <v>126</v>
      </c>
      <c r="AT126" s="15" t="s">
        <v>121</v>
      </c>
      <c r="AU126" s="15" t="s">
        <v>76</v>
      </c>
      <c r="AY126" s="15" t="s">
        <v>119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74</v>
      </c>
      <c r="BK126" s="184">
        <f>ROUND(I126*H126,2)</f>
        <v>0</v>
      </c>
      <c r="BL126" s="15" t="s">
        <v>126</v>
      </c>
      <c r="BM126" s="15" t="s">
        <v>165</v>
      </c>
    </row>
    <row r="127" spans="2:65" s="11" customFormat="1" ht="11.25">
      <c r="B127" s="185"/>
      <c r="C127" s="186"/>
      <c r="D127" s="187" t="s">
        <v>171</v>
      </c>
      <c r="E127" s="188" t="s">
        <v>1</v>
      </c>
      <c r="F127" s="189" t="s">
        <v>330</v>
      </c>
      <c r="G127" s="186"/>
      <c r="H127" s="188" t="s">
        <v>1</v>
      </c>
      <c r="I127" s="190"/>
      <c r="J127" s="186"/>
      <c r="K127" s="186"/>
      <c r="L127" s="191"/>
      <c r="M127" s="192"/>
      <c r="N127" s="193"/>
      <c r="O127" s="193"/>
      <c r="P127" s="193"/>
      <c r="Q127" s="193"/>
      <c r="R127" s="193"/>
      <c r="S127" s="193"/>
      <c r="T127" s="194"/>
      <c r="AT127" s="195" t="s">
        <v>171</v>
      </c>
      <c r="AU127" s="195" t="s">
        <v>76</v>
      </c>
      <c r="AV127" s="11" t="s">
        <v>74</v>
      </c>
      <c r="AW127" s="11" t="s">
        <v>30</v>
      </c>
      <c r="AX127" s="11" t="s">
        <v>67</v>
      </c>
      <c r="AY127" s="195" t="s">
        <v>119</v>
      </c>
    </row>
    <row r="128" spans="2:65" s="11" customFormat="1" ht="11.25">
      <c r="B128" s="185"/>
      <c r="C128" s="186"/>
      <c r="D128" s="187" t="s">
        <v>171</v>
      </c>
      <c r="E128" s="188" t="s">
        <v>1</v>
      </c>
      <c r="F128" s="189" t="s">
        <v>331</v>
      </c>
      <c r="G128" s="186"/>
      <c r="H128" s="188" t="s">
        <v>1</v>
      </c>
      <c r="I128" s="190"/>
      <c r="J128" s="186"/>
      <c r="K128" s="186"/>
      <c r="L128" s="191"/>
      <c r="M128" s="192"/>
      <c r="N128" s="193"/>
      <c r="O128" s="193"/>
      <c r="P128" s="193"/>
      <c r="Q128" s="193"/>
      <c r="R128" s="193"/>
      <c r="S128" s="193"/>
      <c r="T128" s="194"/>
      <c r="AT128" s="195" t="s">
        <v>171</v>
      </c>
      <c r="AU128" s="195" t="s">
        <v>76</v>
      </c>
      <c r="AV128" s="11" t="s">
        <v>74</v>
      </c>
      <c r="AW128" s="11" t="s">
        <v>30</v>
      </c>
      <c r="AX128" s="11" t="s">
        <v>67</v>
      </c>
      <c r="AY128" s="195" t="s">
        <v>119</v>
      </c>
    </row>
    <row r="129" spans="2:65" s="11" customFormat="1" ht="11.25">
      <c r="B129" s="185"/>
      <c r="C129" s="186"/>
      <c r="D129" s="187" t="s">
        <v>171</v>
      </c>
      <c r="E129" s="188" t="s">
        <v>1</v>
      </c>
      <c r="F129" s="189" t="s">
        <v>332</v>
      </c>
      <c r="G129" s="186"/>
      <c r="H129" s="188" t="s">
        <v>1</v>
      </c>
      <c r="I129" s="190"/>
      <c r="J129" s="186"/>
      <c r="K129" s="186"/>
      <c r="L129" s="191"/>
      <c r="M129" s="192"/>
      <c r="N129" s="193"/>
      <c r="O129" s="193"/>
      <c r="P129" s="193"/>
      <c r="Q129" s="193"/>
      <c r="R129" s="193"/>
      <c r="S129" s="193"/>
      <c r="T129" s="194"/>
      <c r="AT129" s="195" t="s">
        <v>171</v>
      </c>
      <c r="AU129" s="195" t="s">
        <v>76</v>
      </c>
      <c r="AV129" s="11" t="s">
        <v>74</v>
      </c>
      <c r="AW129" s="11" t="s">
        <v>30</v>
      </c>
      <c r="AX129" s="11" t="s">
        <v>67</v>
      </c>
      <c r="AY129" s="195" t="s">
        <v>119</v>
      </c>
    </row>
    <row r="130" spans="2:65" s="11" customFormat="1" ht="11.25">
      <c r="B130" s="185"/>
      <c r="C130" s="186"/>
      <c r="D130" s="187" t="s">
        <v>171</v>
      </c>
      <c r="E130" s="188" t="s">
        <v>1</v>
      </c>
      <c r="F130" s="189" t="s">
        <v>333</v>
      </c>
      <c r="G130" s="186"/>
      <c r="H130" s="188" t="s">
        <v>1</v>
      </c>
      <c r="I130" s="190"/>
      <c r="J130" s="186"/>
      <c r="K130" s="186"/>
      <c r="L130" s="191"/>
      <c r="M130" s="192"/>
      <c r="N130" s="193"/>
      <c r="O130" s="193"/>
      <c r="P130" s="193"/>
      <c r="Q130" s="193"/>
      <c r="R130" s="193"/>
      <c r="S130" s="193"/>
      <c r="T130" s="194"/>
      <c r="AT130" s="195" t="s">
        <v>171</v>
      </c>
      <c r="AU130" s="195" t="s">
        <v>76</v>
      </c>
      <c r="AV130" s="11" t="s">
        <v>74</v>
      </c>
      <c r="AW130" s="11" t="s">
        <v>30</v>
      </c>
      <c r="AX130" s="11" t="s">
        <v>67</v>
      </c>
      <c r="AY130" s="195" t="s">
        <v>119</v>
      </c>
    </row>
    <row r="131" spans="2:65" s="12" customFormat="1" ht="11.25">
      <c r="B131" s="196"/>
      <c r="C131" s="197"/>
      <c r="D131" s="187" t="s">
        <v>171</v>
      </c>
      <c r="E131" s="198" t="s">
        <v>1</v>
      </c>
      <c r="F131" s="199" t="s">
        <v>705</v>
      </c>
      <c r="G131" s="197"/>
      <c r="H131" s="200">
        <v>259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171</v>
      </c>
      <c r="AU131" s="206" t="s">
        <v>76</v>
      </c>
      <c r="AV131" s="12" t="s">
        <v>76</v>
      </c>
      <c r="AW131" s="12" t="s">
        <v>30</v>
      </c>
      <c r="AX131" s="12" t="s">
        <v>67</v>
      </c>
      <c r="AY131" s="206" t="s">
        <v>119</v>
      </c>
    </row>
    <row r="132" spans="2:65" s="13" customFormat="1" ht="11.25">
      <c r="B132" s="217"/>
      <c r="C132" s="218"/>
      <c r="D132" s="187" t="s">
        <v>171</v>
      </c>
      <c r="E132" s="219" t="s">
        <v>1</v>
      </c>
      <c r="F132" s="220" t="s">
        <v>201</v>
      </c>
      <c r="G132" s="218"/>
      <c r="H132" s="221">
        <v>259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171</v>
      </c>
      <c r="AU132" s="227" t="s">
        <v>76</v>
      </c>
      <c r="AV132" s="13" t="s">
        <v>126</v>
      </c>
      <c r="AW132" s="13" t="s">
        <v>30</v>
      </c>
      <c r="AX132" s="13" t="s">
        <v>74</v>
      </c>
      <c r="AY132" s="227" t="s">
        <v>119</v>
      </c>
    </row>
    <row r="133" spans="2:65" s="10" customFormat="1" ht="22.9" customHeight="1">
      <c r="B133" s="157"/>
      <c r="C133" s="158"/>
      <c r="D133" s="159" t="s">
        <v>66</v>
      </c>
      <c r="E133" s="171" t="s">
        <v>335</v>
      </c>
      <c r="F133" s="171" t="s">
        <v>336</v>
      </c>
      <c r="G133" s="158"/>
      <c r="H133" s="158"/>
      <c r="I133" s="161"/>
      <c r="J133" s="172">
        <f>BK133</f>
        <v>0</v>
      </c>
      <c r="K133" s="158"/>
      <c r="L133" s="163"/>
      <c r="M133" s="164"/>
      <c r="N133" s="165"/>
      <c r="O133" s="165"/>
      <c r="P133" s="166">
        <f>SUM(P134:P144)</f>
        <v>0</v>
      </c>
      <c r="Q133" s="165"/>
      <c r="R133" s="166">
        <f>SUM(R134:R144)</f>
        <v>0</v>
      </c>
      <c r="S133" s="165"/>
      <c r="T133" s="167">
        <f>SUM(T134:T144)</f>
        <v>0</v>
      </c>
      <c r="AR133" s="168" t="s">
        <v>74</v>
      </c>
      <c r="AT133" s="169" t="s">
        <v>66</v>
      </c>
      <c r="AU133" s="169" t="s">
        <v>74</v>
      </c>
      <c r="AY133" s="168" t="s">
        <v>119</v>
      </c>
      <c r="BK133" s="170">
        <f>SUM(BK134:BK144)</f>
        <v>0</v>
      </c>
    </row>
    <row r="134" spans="2:65" s="1" customFormat="1" ht="16.5" customHeight="1">
      <c r="B134" s="32"/>
      <c r="C134" s="173" t="s">
        <v>166</v>
      </c>
      <c r="D134" s="173" t="s">
        <v>121</v>
      </c>
      <c r="E134" s="174" t="s">
        <v>337</v>
      </c>
      <c r="F134" s="175" t="s">
        <v>338</v>
      </c>
      <c r="G134" s="176" t="s">
        <v>147</v>
      </c>
      <c r="H134" s="177">
        <v>78</v>
      </c>
      <c r="I134" s="178"/>
      <c r="J134" s="179">
        <f>ROUND(I134*H134,2)</f>
        <v>0</v>
      </c>
      <c r="K134" s="175" t="s">
        <v>125</v>
      </c>
      <c r="L134" s="36"/>
      <c r="M134" s="180" t="s">
        <v>1</v>
      </c>
      <c r="N134" s="181" t="s">
        <v>38</v>
      </c>
      <c r="O134" s="58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AR134" s="15" t="s">
        <v>126</v>
      </c>
      <c r="AT134" s="15" t="s">
        <v>121</v>
      </c>
      <c r="AU134" s="15" t="s">
        <v>76</v>
      </c>
      <c r="AY134" s="15" t="s">
        <v>119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5" t="s">
        <v>74</v>
      </c>
      <c r="BK134" s="184">
        <f>ROUND(I134*H134,2)</f>
        <v>0</v>
      </c>
      <c r="BL134" s="15" t="s">
        <v>126</v>
      </c>
      <c r="BM134" s="15" t="s">
        <v>170</v>
      </c>
    </row>
    <row r="135" spans="2:65" s="12" customFormat="1" ht="11.25">
      <c r="B135" s="196"/>
      <c r="C135" s="197"/>
      <c r="D135" s="187" t="s">
        <v>171</v>
      </c>
      <c r="E135" s="198" t="s">
        <v>1</v>
      </c>
      <c r="F135" s="199" t="s">
        <v>706</v>
      </c>
      <c r="G135" s="197"/>
      <c r="H135" s="200">
        <v>78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171</v>
      </c>
      <c r="AU135" s="206" t="s">
        <v>76</v>
      </c>
      <c r="AV135" s="12" t="s">
        <v>76</v>
      </c>
      <c r="AW135" s="12" t="s">
        <v>30</v>
      </c>
      <c r="AX135" s="12" t="s">
        <v>67</v>
      </c>
      <c r="AY135" s="206" t="s">
        <v>119</v>
      </c>
    </row>
    <row r="136" spans="2:65" s="13" customFormat="1" ht="11.25">
      <c r="B136" s="217"/>
      <c r="C136" s="218"/>
      <c r="D136" s="187" t="s">
        <v>171</v>
      </c>
      <c r="E136" s="219" t="s">
        <v>1</v>
      </c>
      <c r="F136" s="220" t="s">
        <v>201</v>
      </c>
      <c r="G136" s="218"/>
      <c r="H136" s="221">
        <v>78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171</v>
      </c>
      <c r="AU136" s="227" t="s">
        <v>76</v>
      </c>
      <c r="AV136" s="13" t="s">
        <v>126</v>
      </c>
      <c r="AW136" s="13" t="s">
        <v>30</v>
      </c>
      <c r="AX136" s="13" t="s">
        <v>74</v>
      </c>
      <c r="AY136" s="227" t="s">
        <v>119</v>
      </c>
    </row>
    <row r="137" spans="2:65" s="1" customFormat="1" ht="16.5" customHeight="1">
      <c r="B137" s="32"/>
      <c r="C137" s="173" t="s">
        <v>148</v>
      </c>
      <c r="D137" s="173" t="s">
        <v>121</v>
      </c>
      <c r="E137" s="174" t="s">
        <v>707</v>
      </c>
      <c r="F137" s="175" t="s">
        <v>708</v>
      </c>
      <c r="G137" s="176" t="s">
        <v>124</v>
      </c>
      <c r="H137" s="177">
        <v>28</v>
      </c>
      <c r="I137" s="178"/>
      <c r="J137" s="179">
        <f>ROUND(I137*H137,2)</f>
        <v>0</v>
      </c>
      <c r="K137" s="175" t="s">
        <v>125</v>
      </c>
      <c r="L137" s="36"/>
      <c r="M137" s="180" t="s">
        <v>1</v>
      </c>
      <c r="N137" s="181" t="s">
        <v>38</v>
      </c>
      <c r="O137" s="58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AR137" s="15" t="s">
        <v>126</v>
      </c>
      <c r="AT137" s="15" t="s">
        <v>121</v>
      </c>
      <c r="AU137" s="15" t="s">
        <v>76</v>
      </c>
      <c r="AY137" s="15" t="s">
        <v>119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5" t="s">
        <v>74</v>
      </c>
      <c r="BK137" s="184">
        <f>ROUND(I137*H137,2)</f>
        <v>0</v>
      </c>
      <c r="BL137" s="15" t="s">
        <v>126</v>
      </c>
      <c r="BM137" s="15" t="s">
        <v>176</v>
      </c>
    </row>
    <row r="138" spans="2:65" s="11" customFormat="1" ht="11.25">
      <c r="B138" s="185"/>
      <c r="C138" s="186"/>
      <c r="D138" s="187" t="s">
        <v>171</v>
      </c>
      <c r="E138" s="188" t="s">
        <v>1</v>
      </c>
      <c r="F138" s="189" t="s">
        <v>709</v>
      </c>
      <c r="G138" s="186"/>
      <c r="H138" s="188" t="s">
        <v>1</v>
      </c>
      <c r="I138" s="190"/>
      <c r="J138" s="186"/>
      <c r="K138" s="186"/>
      <c r="L138" s="191"/>
      <c r="M138" s="192"/>
      <c r="N138" s="193"/>
      <c r="O138" s="193"/>
      <c r="P138" s="193"/>
      <c r="Q138" s="193"/>
      <c r="R138" s="193"/>
      <c r="S138" s="193"/>
      <c r="T138" s="194"/>
      <c r="AT138" s="195" t="s">
        <v>171</v>
      </c>
      <c r="AU138" s="195" t="s">
        <v>76</v>
      </c>
      <c r="AV138" s="11" t="s">
        <v>74</v>
      </c>
      <c r="AW138" s="11" t="s">
        <v>30</v>
      </c>
      <c r="AX138" s="11" t="s">
        <v>67</v>
      </c>
      <c r="AY138" s="195" t="s">
        <v>119</v>
      </c>
    </row>
    <row r="139" spans="2:65" s="12" customFormat="1" ht="11.25">
      <c r="B139" s="196"/>
      <c r="C139" s="197"/>
      <c r="D139" s="187" t="s">
        <v>171</v>
      </c>
      <c r="E139" s="198" t="s">
        <v>1</v>
      </c>
      <c r="F139" s="199" t="s">
        <v>710</v>
      </c>
      <c r="G139" s="197"/>
      <c r="H139" s="200">
        <v>28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171</v>
      </c>
      <c r="AU139" s="206" t="s">
        <v>76</v>
      </c>
      <c r="AV139" s="12" t="s">
        <v>76</v>
      </c>
      <c r="AW139" s="12" t="s">
        <v>30</v>
      </c>
      <c r="AX139" s="12" t="s">
        <v>67</v>
      </c>
      <c r="AY139" s="206" t="s">
        <v>119</v>
      </c>
    </row>
    <row r="140" spans="2:65" s="13" customFormat="1" ht="11.25">
      <c r="B140" s="217"/>
      <c r="C140" s="218"/>
      <c r="D140" s="187" t="s">
        <v>171</v>
      </c>
      <c r="E140" s="219" t="s">
        <v>1</v>
      </c>
      <c r="F140" s="220" t="s">
        <v>201</v>
      </c>
      <c r="G140" s="218"/>
      <c r="H140" s="221">
        <v>28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171</v>
      </c>
      <c r="AU140" s="227" t="s">
        <v>76</v>
      </c>
      <c r="AV140" s="13" t="s">
        <v>126</v>
      </c>
      <c r="AW140" s="13" t="s">
        <v>30</v>
      </c>
      <c r="AX140" s="13" t="s">
        <v>74</v>
      </c>
      <c r="AY140" s="227" t="s">
        <v>119</v>
      </c>
    </row>
    <row r="141" spans="2:65" s="1" customFormat="1" ht="16.5" customHeight="1">
      <c r="B141" s="32"/>
      <c r="C141" s="207" t="s">
        <v>8</v>
      </c>
      <c r="D141" s="207" t="s">
        <v>180</v>
      </c>
      <c r="E141" s="208" t="s">
        <v>711</v>
      </c>
      <c r="F141" s="209" t="s">
        <v>712</v>
      </c>
      <c r="G141" s="210" t="s">
        <v>124</v>
      </c>
      <c r="H141" s="211">
        <v>1</v>
      </c>
      <c r="I141" s="212"/>
      <c r="J141" s="213">
        <f>ROUND(I141*H141,2)</f>
        <v>0</v>
      </c>
      <c r="K141" s="209" t="s">
        <v>125</v>
      </c>
      <c r="L141" s="214"/>
      <c r="M141" s="215" t="s">
        <v>1</v>
      </c>
      <c r="N141" s="216" t="s">
        <v>38</v>
      </c>
      <c r="O141" s="58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AR141" s="15" t="s">
        <v>135</v>
      </c>
      <c r="AT141" s="15" t="s">
        <v>180</v>
      </c>
      <c r="AU141" s="15" t="s">
        <v>76</v>
      </c>
      <c r="AY141" s="15" t="s">
        <v>119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5" t="s">
        <v>74</v>
      </c>
      <c r="BK141" s="184">
        <f>ROUND(I141*H141,2)</f>
        <v>0</v>
      </c>
      <c r="BL141" s="15" t="s">
        <v>126</v>
      </c>
      <c r="BM141" s="15" t="s">
        <v>179</v>
      </c>
    </row>
    <row r="142" spans="2:65" s="1" customFormat="1" ht="16.5" customHeight="1">
      <c r="B142" s="32"/>
      <c r="C142" s="207" t="s">
        <v>151</v>
      </c>
      <c r="D142" s="207" t="s">
        <v>180</v>
      </c>
      <c r="E142" s="208" t="s">
        <v>713</v>
      </c>
      <c r="F142" s="209" t="s">
        <v>714</v>
      </c>
      <c r="G142" s="210" t="s">
        <v>124</v>
      </c>
      <c r="H142" s="211">
        <v>6</v>
      </c>
      <c r="I142" s="212"/>
      <c r="J142" s="213">
        <f>ROUND(I142*H142,2)</f>
        <v>0</v>
      </c>
      <c r="K142" s="209" t="s">
        <v>125</v>
      </c>
      <c r="L142" s="214"/>
      <c r="M142" s="215" t="s">
        <v>1</v>
      </c>
      <c r="N142" s="216" t="s">
        <v>38</v>
      </c>
      <c r="O142" s="58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AR142" s="15" t="s">
        <v>135</v>
      </c>
      <c r="AT142" s="15" t="s">
        <v>180</v>
      </c>
      <c r="AU142" s="15" t="s">
        <v>76</v>
      </c>
      <c r="AY142" s="15" t="s">
        <v>119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5" t="s">
        <v>74</v>
      </c>
      <c r="BK142" s="184">
        <f>ROUND(I142*H142,2)</f>
        <v>0</v>
      </c>
      <c r="BL142" s="15" t="s">
        <v>126</v>
      </c>
      <c r="BM142" s="15" t="s">
        <v>183</v>
      </c>
    </row>
    <row r="143" spans="2:65" s="1" customFormat="1" ht="16.5" customHeight="1">
      <c r="B143" s="32"/>
      <c r="C143" s="207" t="s">
        <v>184</v>
      </c>
      <c r="D143" s="207" t="s">
        <v>180</v>
      </c>
      <c r="E143" s="208" t="s">
        <v>715</v>
      </c>
      <c r="F143" s="209" t="s">
        <v>716</v>
      </c>
      <c r="G143" s="210" t="s">
        <v>124</v>
      </c>
      <c r="H143" s="211">
        <v>3</v>
      </c>
      <c r="I143" s="212"/>
      <c r="J143" s="213">
        <f>ROUND(I143*H143,2)</f>
        <v>0</v>
      </c>
      <c r="K143" s="209" t="s">
        <v>125</v>
      </c>
      <c r="L143" s="214"/>
      <c r="M143" s="215" t="s">
        <v>1</v>
      </c>
      <c r="N143" s="216" t="s">
        <v>38</v>
      </c>
      <c r="O143" s="58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AR143" s="15" t="s">
        <v>135</v>
      </c>
      <c r="AT143" s="15" t="s">
        <v>180</v>
      </c>
      <c r="AU143" s="15" t="s">
        <v>76</v>
      </c>
      <c r="AY143" s="15" t="s">
        <v>119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74</v>
      </c>
      <c r="BK143" s="184">
        <f>ROUND(I143*H143,2)</f>
        <v>0</v>
      </c>
      <c r="BL143" s="15" t="s">
        <v>126</v>
      </c>
      <c r="BM143" s="15" t="s">
        <v>187</v>
      </c>
    </row>
    <row r="144" spans="2:65" s="1" customFormat="1" ht="16.5" customHeight="1">
      <c r="B144" s="32"/>
      <c r="C144" s="207" t="s">
        <v>155</v>
      </c>
      <c r="D144" s="207" t="s">
        <v>180</v>
      </c>
      <c r="E144" s="208" t="s">
        <v>717</v>
      </c>
      <c r="F144" s="209" t="s">
        <v>718</v>
      </c>
      <c r="G144" s="210" t="s">
        <v>124</v>
      </c>
      <c r="H144" s="211">
        <v>18</v>
      </c>
      <c r="I144" s="212"/>
      <c r="J144" s="213">
        <f>ROUND(I144*H144,2)</f>
        <v>0</v>
      </c>
      <c r="K144" s="209" t="s">
        <v>125</v>
      </c>
      <c r="L144" s="214"/>
      <c r="M144" s="215" t="s">
        <v>1</v>
      </c>
      <c r="N144" s="216" t="s">
        <v>38</v>
      </c>
      <c r="O144" s="58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AR144" s="15" t="s">
        <v>135</v>
      </c>
      <c r="AT144" s="15" t="s">
        <v>180</v>
      </c>
      <c r="AU144" s="15" t="s">
        <v>76</v>
      </c>
      <c r="AY144" s="15" t="s">
        <v>119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5" t="s">
        <v>74</v>
      </c>
      <c r="BK144" s="184">
        <f>ROUND(I144*H144,2)</f>
        <v>0</v>
      </c>
      <c r="BL144" s="15" t="s">
        <v>126</v>
      </c>
      <c r="BM144" s="15" t="s">
        <v>191</v>
      </c>
    </row>
    <row r="145" spans="2:65" s="10" customFormat="1" ht="22.9" customHeight="1">
      <c r="B145" s="157"/>
      <c r="C145" s="158"/>
      <c r="D145" s="159" t="s">
        <v>66</v>
      </c>
      <c r="E145" s="171" t="s">
        <v>383</v>
      </c>
      <c r="F145" s="171" t="s">
        <v>384</v>
      </c>
      <c r="G145" s="158"/>
      <c r="H145" s="158"/>
      <c r="I145" s="161"/>
      <c r="J145" s="172">
        <f>BK145</f>
        <v>0</v>
      </c>
      <c r="K145" s="158"/>
      <c r="L145" s="163"/>
      <c r="M145" s="164"/>
      <c r="N145" s="165"/>
      <c r="O145" s="165"/>
      <c r="P145" s="166">
        <f>SUM(P146:P163)</f>
        <v>0</v>
      </c>
      <c r="Q145" s="165"/>
      <c r="R145" s="166">
        <f>SUM(R146:R163)</f>
        <v>0</v>
      </c>
      <c r="S145" s="165"/>
      <c r="T145" s="167">
        <f>SUM(T146:T163)</f>
        <v>0</v>
      </c>
      <c r="AR145" s="168" t="s">
        <v>74</v>
      </c>
      <c r="AT145" s="169" t="s">
        <v>66</v>
      </c>
      <c r="AU145" s="169" t="s">
        <v>74</v>
      </c>
      <c r="AY145" s="168" t="s">
        <v>119</v>
      </c>
      <c r="BK145" s="170">
        <f>SUM(BK146:BK163)</f>
        <v>0</v>
      </c>
    </row>
    <row r="146" spans="2:65" s="1" customFormat="1" ht="16.5" customHeight="1">
      <c r="B146" s="32"/>
      <c r="C146" s="173" t="s">
        <v>194</v>
      </c>
      <c r="D146" s="173" t="s">
        <v>121</v>
      </c>
      <c r="E146" s="174" t="s">
        <v>719</v>
      </c>
      <c r="F146" s="175" t="s">
        <v>720</v>
      </c>
      <c r="G146" s="176" t="s">
        <v>270</v>
      </c>
      <c r="H146" s="177">
        <v>62.79</v>
      </c>
      <c r="I146" s="178"/>
      <c r="J146" s="179">
        <f>ROUND(I146*H146,2)</f>
        <v>0</v>
      </c>
      <c r="K146" s="175" t="s">
        <v>125</v>
      </c>
      <c r="L146" s="36"/>
      <c r="M146" s="180" t="s">
        <v>1</v>
      </c>
      <c r="N146" s="181" t="s">
        <v>38</v>
      </c>
      <c r="O146" s="58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AR146" s="15" t="s">
        <v>126</v>
      </c>
      <c r="AT146" s="15" t="s">
        <v>121</v>
      </c>
      <c r="AU146" s="15" t="s">
        <v>76</v>
      </c>
      <c r="AY146" s="15" t="s">
        <v>119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5" t="s">
        <v>74</v>
      </c>
      <c r="BK146" s="184">
        <f>ROUND(I146*H146,2)</f>
        <v>0</v>
      </c>
      <c r="BL146" s="15" t="s">
        <v>126</v>
      </c>
      <c r="BM146" s="15" t="s">
        <v>197</v>
      </c>
    </row>
    <row r="147" spans="2:65" s="11" customFormat="1" ht="11.25">
      <c r="B147" s="185"/>
      <c r="C147" s="186"/>
      <c r="D147" s="187" t="s">
        <v>171</v>
      </c>
      <c r="E147" s="188" t="s">
        <v>1</v>
      </c>
      <c r="F147" s="189" t="s">
        <v>721</v>
      </c>
      <c r="G147" s="186"/>
      <c r="H147" s="188" t="s">
        <v>1</v>
      </c>
      <c r="I147" s="190"/>
      <c r="J147" s="186"/>
      <c r="K147" s="186"/>
      <c r="L147" s="191"/>
      <c r="M147" s="192"/>
      <c r="N147" s="193"/>
      <c r="O147" s="193"/>
      <c r="P147" s="193"/>
      <c r="Q147" s="193"/>
      <c r="R147" s="193"/>
      <c r="S147" s="193"/>
      <c r="T147" s="194"/>
      <c r="AT147" s="195" t="s">
        <v>171</v>
      </c>
      <c r="AU147" s="195" t="s">
        <v>76</v>
      </c>
      <c r="AV147" s="11" t="s">
        <v>74</v>
      </c>
      <c r="AW147" s="11" t="s">
        <v>30</v>
      </c>
      <c r="AX147" s="11" t="s">
        <v>67</v>
      </c>
      <c r="AY147" s="195" t="s">
        <v>119</v>
      </c>
    </row>
    <row r="148" spans="2:65" s="12" customFormat="1" ht="11.25">
      <c r="B148" s="196"/>
      <c r="C148" s="197"/>
      <c r="D148" s="187" t="s">
        <v>171</v>
      </c>
      <c r="E148" s="198" t="s">
        <v>1</v>
      </c>
      <c r="F148" s="199" t="s">
        <v>722</v>
      </c>
      <c r="G148" s="197"/>
      <c r="H148" s="200">
        <v>62.79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171</v>
      </c>
      <c r="AU148" s="206" t="s">
        <v>76</v>
      </c>
      <c r="AV148" s="12" t="s">
        <v>76</v>
      </c>
      <c r="AW148" s="12" t="s">
        <v>30</v>
      </c>
      <c r="AX148" s="12" t="s">
        <v>67</v>
      </c>
      <c r="AY148" s="206" t="s">
        <v>119</v>
      </c>
    </row>
    <row r="149" spans="2:65" s="13" customFormat="1" ht="11.25">
      <c r="B149" s="217"/>
      <c r="C149" s="218"/>
      <c r="D149" s="187" t="s">
        <v>171</v>
      </c>
      <c r="E149" s="219" t="s">
        <v>1</v>
      </c>
      <c r="F149" s="220" t="s">
        <v>201</v>
      </c>
      <c r="G149" s="218"/>
      <c r="H149" s="221">
        <v>62.79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171</v>
      </c>
      <c r="AU149" s="227" t="s">
        <v>76</v>
      </c>
      <c r="AV149" s="13" t="s">
        <v>126</v>
      </c>
      <c r="AW149" s="13" t="s">
        <v>30</v>
      </c>
      <c r="AX149" s="13" t="s">
        <v>74</v>
      </c>
      <c r="AY149" s="227" t="s">
        <v>119</v>
      </c>
    </row>
    <row r="150" spans="2:65" s="1" customFormat="1" ht="16.5" customHeight="1">
      <c r="B150" s="32"/>
      <c r="C150" s="207" t="s">
        <v>158</v>
      </c>
      <c r="D150" s="207" t="s">
        <v>180</v>
      </c>
      <c r="E150" s="208" t="s">
        <v>723</v>
      </c>
      <c r="F150" s="209" t="s">
        <v>724</v>
      </c>
      <c r="G150" s="210" t="s">
        <v>270</v>
      </c>
      <c r="H150" s="211">
        <v>66</v>
      </c>
      <c r="I150" s="212"/>
      <c r="J150" s="213">
        <f>ROUND(I150*H150,2)</f>
        <v>0</v>
      </c>
      <c r="K150" s="209" t="s">
        <v>1</v>
      </c>
      <c r="L150" s="214"/>
      <c r="M150" s="215" t="s">
        <v>1</v>
      </c>
      <c r="N150" s="216" t="s">
        <v>38</v>
      </c>
      <c r="O150" s="58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AR150" s="15" t="s">
        <v>135</v>
      </c>
      <c r="AT150" s="15" t="s">
        <v>180</v>
      </c>
      <c r="AU150" s="15" t="s">
        <v>76</v>
      </c>
      <c r="AY150" s="15" t="s">
        <v>119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5" t="s">
        <v>74</v>
      </c>
      <c r="BK150" s="184">
        <f>ROUND(I150*H150,2)</f>
        <v>0</v>
      </c>
      <c r="BL150" s="15" t="s">
        <v>126</v>
      </c>
      <c r="BM150" s="15" t="s">
        <v>204</v>
      </c>
    </row>
    <row r="151" spans="2:65" s="1" customFormat="1" ht="16.5" customHeight="1">
      <c r="B151" s="32"/>
      <c r="C151" s="173" t="s">
        <v>7</v>
      </c>
      <c r="D151" s="173" t="s">
        <v>121</v>
      </c>
      <c r="E151" s="174" t="s">
        <v>725</v>
      </c>
      <c r="F151" s="175" t="s">
        <v>726</v>
      </c>
      <c r="G151" s="176" t="s">
        <v>270</v>
      </c>
      <c r="H151" s="177">
        <v>544.19000000000005</v>
      </c>
      <c r="I151" s="178"/>
      <c r="J151" s="179">
        <f>ROUND(I151*H151,2)</f>
        <v>0</v>
      </c>
      <c r="K151" s="175" t="s">
        <v>125</v>
      </c>
      <c r="L151" s="36"/>
      <c r="M151" s="180" t="s">
        <v>1</v>
      </c>
      <c r="N151" s="181" t="s">
        <v>38</v>
      </c>
      <c r="O151" s="58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AR151" s="15" t="s">
        <v>126</v>
      </c>
      <c r="AT151" s="15" t="s">
        <v>121</v>
      </c>
      <c r="AU151" s="15" t="s">
        <v>76</v>
      </c>
      <c r="AY151" s="15" t="s">
        <v>119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74</v>
      </c>
      <c r="BK151" s="184">
        <f>ROUND(I151*H151,2)</f>
        <v>0</v>
      </c>
      <c r="BL151" s="15" t="s">
        <v>126</v>
      </c>
      <c r="BM151" s="15" t="s">
        <v>207</v>
      </c>
    </row>
    <row r="152" spans="2:65" s="11" customFormat="1" ht="11.25">
      <c r="B152" s="185"/>
      <c r="C152" s="186"/>
      <c r="D152" s="187" t="s">
        <v>171</v>
      </c>
      <c r="E152" s="188" t="s">
        <v>1</v>
      </c>
      <c r="F152" s="189" t="s">
        <v>727</v>
      </c>
      <c r="G152" s="186"/>
      <c r="H152" s="188" t="s">
        <v>1</v>
      </c>
      <c r="I152" s="190"/>
      <c r="J152" s="186"/>
      <c r="K152" s="186"/>
      <c r="L152" s="191"/>
      <c r="M152" s="192"/>
      <c r="N152" s="193"/>
      <c r="O152" s="193"/>
      <c r="P152" s="193"/>
      <c r="Q152" s="193"/>
      <c r="R152" s="193"/>
      <c r="S152" s="193"/>
      <c r="T152" s="194"/>
      <c r="AT152" s="195" t="s">
        <v>171</v>
      </c>
      <c r="AU152" s="195" t="s">
        <v>76</v>
      </c>
      <c r="AV152" s="11" t="s">
        <v>74</v>
      </c>
      <c r="AW152" s="11" t="s">
        <v>30</v>
      </c>
      <c r="AX152" s="11" t="s">
        <v>67</v>
      </c>
      <c r="AY152" s="195" t="s">
        <v>119</v>
      </c>
    </row>
    <row r="153" spans="2:65" s="12" customFormat="1" ht="11.25">
      <c r="B153" s="196"/>
      <c r="C153" s="197"/>
      <c r="D153" s="187" t="s">
        <v>171</v>
      </c>
      <c r="E153" s="198" t="s">
        <v>1</v>
      </c>
      <c r="F153" s="199" t="s">
        <v>728</v>
      </c>
      <c r="G153" s="197"/>
      <c r="H153" s="200">
        <v>544.19000000000005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171</v>
      </c>
      <c r="AU153" s="206" t="s">
        <v>76</v>
      </c>
      <c r="AV153" s="12" t="s">
        <v>76</v>
      </c>
      <c r="AW153" s="12" t="s">
        <v>30</v>
      </c>
      <c r="AX153" s="12" t="s">
        <v>67</v>
      </c>
      <c r="AY153" s="206" t="s">
        <v>119</v>
      </c>
    </row>
    <row r="154" spans="2:65" s="13" customFormat="1" ht="11.25">
      <c r="B154" s="217"/>
      <c r="C154" s="218"/>
      <c r="D154" s="187" t="s">
        <v>171</v>
      </c>
      <c r="E154" s="219" t="s">
        <v>1</v>
      </c>
      <c r="F154" s="220" t="s">
        <v>201</v>
      </c>
      <c r="G154" s="218"/>
      <c r="H154" s="221">
        <v>544.19000000000005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171</v>
      </c>
      <c r="AU154" s="227" t="s">
        <v>76</v>
      </c>
      <c r="AV154" s="13" t="s">
        <v>126</v>
      </c>
      <c r="AW154" s="13" t="s">
        <v>30</v>
      </c>
      <c r="AX154" s="13" t="s">
        <v>74</v>
      </c>
      <c r="AY154" s="227" t="s">
        <v>119</v>
      </c>
    </row>
    <row r="155" spans="2:65" s="1" customFormat="1" ht="16.5" customHeight="1">
      <c r="B155" s="32"/>
      <c r="C155" s="207" t="s">
        <v>162</v>
      </c>
      <c r="D155" s="207" t="s">
        <v>180</v>
      </c>
      <c r="E155" s="208" t="s">
        <v>729</v>
      </c>
      <c r="F155" s="209" t="s">
        <v>730</v>
      </c>
      <c r="G155" s="210" t="s">
        <v>270</v>
      </c>
      <c r="H155" s="211">
        <v>552</v>
      </c>
      <c r="I155" s="212"/>
      <c r="J155" s="213">
        <f>ROUND(I155*H155,2)</f>
        <v>0</v>
      </c>
      <c r="K155" s="209" t="s">
        <v>1</v>
      </c>
      <c r="L155" s="214"/>
      <c r="M155" s="215" t="s">
        <v>1</v>
      </c>
      <c r="N155" s="216" t="s">
        <v>38</v>
      </c>
      <c r="O155" s="58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AR155" s="15" t="s">
        <v>135</v>
      </c>
      <c r="AT155" s="15" t="s">
        <v>180</v>
      </c>
      <c r="AU155" s="15" t="s">
        <v>76</v>
      </c>
      <c r="AY155" s="15" t="s">
        <v>119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5" t="s">
        <v>74</v>
      </c>
      <c r="BK155" s="184">
        <f>ROUND(I155*H155,2)</f>
        <v>0</v>
      </c>
      <c r="BL155" s="15" t="s">
        <v>126</v>
      </c>
      <c r="BM155" s="15" t="s">
        <v>212</v>
      </c>
    </row>
    <row r="156" spans="2:65" s="1" customFormat="1" ht="16.5" customHeight="1">
      <c r="B156" s="32"/>
      <c r="C156" s="173" t="s">
        <v>213</v>
      </c>
      <c r="D156" s="173" t="s">
        <v>121</v>
      </c>
      <c r="E156" s="174" t="s">
        <v>731</v>
      </c>
      <c r="F156" s="175" t="s">
        <v>732</v>
      </c>
      <c r="G156" s="176" t="s">
        <v>124</v>
      </c>
      <c r="H156" s="177">
        <v>16</v>
      </c>
      <c r="I156" s="178"/>
      <c r="J156" s="179">
        <f>ROUND(I156*H156,2)</f>
        <v>0</v>
      </c>
      <c r="K156" s="175" t="s">
        <v>125</v>
      </c>
      <c r="L156" s="36"/>
      <c r="M156" s="180" t="s">
        <v>1</v>
      </c>
      <c r="N156" s="181" t="s">
        <v>38</v>
      </c>
      <c r="O156" s="58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AR156" s="15" t="s">
        <v>126</v>
      </c>
      <c r="AT156" s="15" t="s">
        <v>121</v>
      </c>
      <c r="AU156" s="15" t="s">
        <v>76</v>
      </c>
      <c r="AY156" s="15" t="s">
        <v>119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5" t="s">
        <v>74</v>
      </c>
      <c r="BK156" s="184">
        <f>ROUND(I156*H156,2)</f>
        <v>0</v>
      </c>
      <c r="BL156" s="15" t="s">
        <v>126</v>
      </c>
      <c r="BM156" s="15" t="s">
        <v>216</v>
      </c>
    </row>
    <row r="157" spans="2:65" s="11" customFormat="1" ht="11.25">
      <c r="B157" s="185"/>
      <c r="C157" s="186"/>
      <c r="D157" s="187" t="s">
        <v>171</v>
      </c>
      <c r="E157" s="188" t="s">
        <v>1</v>
      </c>
      <c r="F157" s="189" t="s">
        <v>733</v>
      </c>
      <c r="G157" s="186"/>
      <c r="H157" s="188" t="s">
        <v>1</v>
      </c>
      <c r="I157" s="190"/>
      <c r="J157" s="186"/>
      <c r="K157" s="186"/>
      <c r="L157" s="191"/>
      <c r="M157" s="192"/>
      <c r="N157" s="193"/>
      <c r="O157" s="193"/>
      <c r="P157" s="193"/>
      <c r="Q157" s="193"/>
      <c r="R157" s="193"/>
      <c r="S157" s="193"/>
      <c r="T157" s="194"/>
      <c r="AT157" s="195" t="s">
        <v>171</v>
      </c>
      <c r="AU157" s="195" t="s">
        <v>76</v>
      </c>
      <c r="AV157" s="11" t="s">
        <v>74</v>
      </c>
      <c r="AW157" s="11" t="s">
        <v>30</v>
      </c>
      <c r="AX157" s="11" t="s">
        <v>67</v>
      </c>
      <c r="AY157" s="195" t="s">
        <v>119</v>
      </c>
    </row>
    <row r="158" spans="2:65" s="12" customFormat="1" ht="11.25">
      <c r="B158" s="196"/>
      <c r="C158" s="197"/>
      <c r="D158" s="187" t="s">
        <v>171</v>
      </c>
      <c r="E158" s="198" t="s">
        <v>1</v>
      </c>
      <c r="F158" s="199" t="s">
        <v>151</v>
      </c>
      <c r="G158" s="197"/>
      <c r="H158" s="200">
        <v>16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171</v>
      </c>
      <c r="AU158" s="206" t="s">
        <v>76</v>
      </c>
      <c r="AV158" s="12" t="s">
        <v>76</v>
      </c>
      <c r="AW158" s="12" t="s">
        <v>30</v>
      </c>
      <c r="AX158" s="12" t="s">
        <v>67</v>
      </c>
      <c r="AY158" s="206" t="s">
        <v>119</v>
      </c>
    </row>
    <row r="159" spans="2:65" s="13" customFormat="1" ht="11.25">
      <c r="B159" s="217"/>
      <c r="C159" s="218"/>
      <c r="D159" s="187" t="s">
        <v>171</v>
      </c>
      <c r="E159" s="219" t="s">
        <v>1</v>
      </c>
      <c r="F159" s="220" t="s">
        <v>201</v>
      </c>
      <c r="G159" s="218"/>
      <c r="H159" s="221">
        <v>16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171</v>
      </c>
      <c r="AU159" s="227" t="s">
        <v>76</v>
      </c>
      <c r="AV159" s="13" t="s">
        <v>126</v>
      </c>
      <c r="AW159" s="13" t="s">
        <v>30</v>
      </c>
      <c r="AX159" s="13" t="s">
        <v>74</v>
      </c>
      <c r="AY159" s="227" t="s">
        <v>119</v>
      </c>
    </row>
    <row r="160" spans="2:65" s="1" customFormat="1" ht="16.5" customHeight="1">
      <c r="B160" s="32"/>
      <c r="C160" s="207" t="s">
        <v>165</v>
      </c>
      <c r="D160" s="207" t="s">
        <v>180</v>
      </c>
      <c r="E160" s="208" t="s">
        <v>734</v>
      </c>
      <c r="F160" s="209" t="s">
        <v>735</v>
      </c>
      <c r="G160" s="210" t="s">
        <v>124</v>
      </c>
      <c r="H160" s="211">
        <v>16</v>
      </c>
      <c r="I160" s="212"/>
      <c r="J160" s="213">
        <f>ROUND(I160*H160,2)</f>
        <v>0</v>
      </c>
      <c r="K160" s="209" t="s">
        <v>1</v>
      </c>
      <c r="L160" s="214"/>
      <c r="M160" s="215" t="s">
        <v>1</v>
      </c>
      <c r="N160" s="216" t="s">
        <v>38</v>
      </c>
      <c r="O160" s="58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AR160" s="15" t="s">
        <v>135</v>
      </c>
      <c r="AT160" s="15" t="s">
        <v>180</v>
      </c>
      <c r="AU160" s="15" t="s">
        <v>76</v>
      </c>
      <c r="AY160" s="15" t="s">
        <v>119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5" t="s">
        <v>74</v>
      </c>
      <c r="BK160" s="184">
        <f>ROUND(I160*H160,2)</f>
        <v>0</v>
      </c>
      <c r="BL160" s="15" t="s">
        <v>126</v>
      </c>
      <c r="BM160" s="15" t="s">
        <v>219</v>
      </c>
    </row>
    <row r="161" spans="2:65" s="1" customFormat="1" ht="16.5" customHeight="1">
      <c r="B161" s="32"/>
      <c r="C161" s="173" t="s">
        <v>220</v>
      </c>
      <c r="D161" s="173" t="s">
        <v>121</v>
      </c>
      <c r="E161" s="174" t="s">
        <v>736</v>
      </c>
      <c r="F161" s="175" t="s">
        <v>737</v>
      </c>
      <c r="G161" s="176" t="s">
        <v>180</v>
      </c>
      <c r="H161" s="177">
        <v>608</v>
      </c>
      <c r="I161" s="178"/>
      <c r="J161" s="179">
        <f>ROUND(I161*H161,2)</f>
        <v>0</v>
      </c>
      <c r="K161" s="175" t="s">
        <v>1</v>
      </c>
      <c r="L161" s="36"/>
      <c r="M161" s="180" t="s">
        <v>1</v>
      </c>
      <c r="N161" s="181" t="s">
        <v>38</v>
      </c>
      <c r="O161" s="58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AR161" s="15" t="s">
        <v>126</v>
      </c>
      <c r="AT161" s="15" t="s">
        <v>121</v>
      </c>
      <c r="AU161" s="15" t="s">
        <v>76</v>
      </c>
      <c r="AY161" s="15" t="s">
        <v>119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5" t="s">
        <v>74</v>
      </c>
      <c r="BK161" s="184">
        <f>ROUND(I161*H161,2)</f>
        <v>0</v>
      </c>
      <c r="BL161" s="15" t="s">
        <v>126</v>
      </c>
      <c r="BM161" s="15" t="s">
        <v>223</v>
      </c>
    </row>
    <row r="162" spans="2:65" s="12" customFormat="1" ht="11.25">
      <c r="B162" s="196"/>
      <c r="C162" s="197"/>
      <c r="D162" s="187" t="s">
        <v>171</v>
      </c>
      <c r="E162" s="198" t="s">
        <v>1</v>
      </c>
      <c r="F162" s="199" t="s">
        <v>738</v>
      </c>
      <c r="G162" s="197"/>
      <c r="H162" s="200">
        <v>608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171</v>
      </c>
      <c r="AU162" s="206" t="s">
        <v>76</v>
      </c>
      <c r="AV162" s="12" t="s">
        <v>76</v>
      </c>
      <c r="AW162" s="12" t="s">
        <v>30</v>
      </c>
      <c r="AX162" s="12" t="s">
        <v>67</v>
      </c>
      <c r="AY162" s="206" t="s">
        <v>119</v>
      </c>
    </row>
    <row r="163" spans="2:65" s="13" customFormat="1" ht="11.25">
      <c r="B163" s="217"/>
      <c r="C163" s="218"/>
      <c r="D163" s="187" t="s">
        <v>171</v>
      </c>
      <c r="E163" s="219" t="s">
        <v>1</v>
      </c>
      <c r="F163" s="220" t="s">
        <v>201</v>
      </c>
      <c r="G163" s="218"/>
      <c r="H163" s="221">
        <v>608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171</v>
      </c>
      <c r="AU163" s="227" t="s">
        <v>76</v>
      </c>
      <c r="AV163" s="13" t="s">
        <v>126</v>
      </c>
      <c r="AW163" s="13" t="s">
        <v>30</v>
      </c>
      <c r="AX163" s="13" t="s">
        <v>74</v>
      </c>
      <c r="AY163" s="227" t="s">
        <v>119</v>
      </c>
    </row>
    <row r="164" spans="2:65" s="10" customFormat="1" ht="22.9" customHeight="1">
      <c r="B164" s="157"/>
      <c r="C164" s="158"/>
      <c r="D164" s="159" t="s">
        <v>66</v>
      </c>
      <c r="E164" s="171" t="s">
        <v>405</v>
      </c>
      <c r="F164" s="171" t="s">
        <v>446</v>
      </c>
      <c r="G164" s="158"/>
      <c r="H164" s="158"/>
      <c r="I164" s="161"/>
      <c r="J164" s="172">
        <f>BK164</f>
        <v>0</v>
      </c>
      <c r="K164" s="158"/>
      <c r="L164" s="163"/>
      <c r="M164" s="164"/>
      <c r="N164" s="165"/>
      <c r="O164" s="165"/>
      <c r="P164" s="166">
        <f>SUM(P165:P197)</f>
        <v>0</v>
      </c>
      <c r="Q164" s="165"/>
      <c r="R164" s="166">
        <f>SUM(R165:R197)</f>
        <v>0</v>
      </c>
      <c r="S164" s="165"/>
      <c r="T164" s="167">
        <f>SUM(T165:T197)</f>
        <v>0</v>
      </c>
      <c r="AR164" s="168" t="s">
        <v>74</v>
      </c>
      <c r="AT164" s="169" t="s">
        <v>66</v>
      </c>
      <c r="AU164" s="169" t="s">
        <v>74</v>
      </c>
      <c r="AY164" s="168" t="s">
        <v>119</v>
      </c>
      <c r="BK164" s="170">
        <f>SUM(BK165:BK197)</f>
        <v>0</v>
      </c>
    </row>
    <row r="165" spans="2:65" s="1" customFormat="1" ht="16.5" customHeight="1">
      <c r="B165" s="32"/>
      <c r="C165" s="173" t="s">
        <v>170</v>
      </c>
      <c r="D165" s="173" t="s">
        <v>121</v>
      </c>
      <c r="E165" s="174" t="s">
        <v>739</v>
      </c>
      <c r="F165" s="175" t="s">
        <v>740</v>
      </c>
      <c r="G165" s="176" t="s">
        <v>124</v>
      </c>
      <c r="H165" s="177">
        <v>19</v>
      </c>
      <c r="I165" s="178"/>
      <c r="J165" s="179">
        <f>ROUND(I165*H165,2)</f>
        <v>0</v>
      </c>
      <c r="K165" s="175" t="s">
        <v>125</v>
      </c>
      <c r="L165" s="36"/>
      <c r="M165" s="180" t="s">
        <v>1</v>
      </c>
      <c r="N165" s="181" t="s">
        <v>38</v>
      </c>
      <c r="O165" s="58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AR165" s="15" t="s">
        <v>126</v>
      </c>
      <c r="AT165" s="15" t="s">
        <v>121</v>
      </c>
      <c r="AU165" s="15" t="s">
        <v>76</v>
      </c>
      <c r="AY165" s="15" t="s">
        <v>119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5" t="s">
        <v>74</v>
      </c>
      <c r="BK165" s="184">
        <f>ROUND(I165*H165,2)</f>
        <v>0</v>
      </c>
      <c r="BL165" s="15" t="s">
        <v>126</v>
      </c>
      <c r="BM165" s="15" t="s">
        <v>226</v>
      </c>
    </row>
    <row r="166" spans="2:65" s="1" customFormat="1" ht="16.5" customHeight="1">
      <c r="B166" s="32"/>
      <c r="C166" s="207" t="s">
        <v>229</v>
      </c>
      <c r="D166" s="207" t="s">
        <v>180</v>
      </c>
      <c r="E166" s="208" t="s">
        <v>741</v>
      </c>
      <c r="F166" s="209" t="s">
        <v>742</v>
      </c>
      <c r="G166" s="210" t="s">
        <v>124</v>
      </c>
      <c r="H166" s="211">
        <v>19</v>
      </c>
      <c r="I166" s="212"/>
      <c r="J166" s="213">
        <f>ROUND(I166*H166,2)</f>
        <v>0</v>
      </c>
      <c r="K166" s="209" t="s">
        <v>1</v>
      </c>
      <c r="L166" s="214"/>
      <c r="M166" s="215" t="s">
        <v>1</v>
      </c>
      <c r="N166" s="216" t="s">
        <v>38</v>
      </c>
      <c r="O166" s="58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AR166" s="15" t="s">
        <v>135</v>
      </c>
      <c r="AT166" s="15" t="s">
        <v>180</v>
      </c>
      <c r="AU166" s="15" t="s">
        <v>76</v>
      </c>
      <c r="AY166" s="15" t="s">
        <v>119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5" t="s">
        <v>74</v>
      </c>
      <c r="BK166" s="184">
        <f>ROUND(I166*H166,2)</f>
        <v>0</v>
      </c>
      <c r="BL166" s="15" t="s">
        <v>126</v>
      </c>
      <c r="BM166" s="15" t="s">
        <v>230</v>
      </c>
    </row>
    <row r="167" spans="2:65" s="1" customFormat="1" ht="16.5" customHeight="1">
      <c r="B167" s="32"/>
      <c r="C167" s="207" t="s">
        <v>176</v>
      </c>
      <c r="D167" s="207" t="s">
        <v>180</v>
      </c>
      <c r="E167" s="208" t="s">
        <v>743</v>
      </c>
      <c r="F167" s="209" t="s">
        <v>744</v>
      </c>
      <c r="G167" s="210" t="s">
        <v>124</v>
      </c>
      <c r="H167" s="211">
        <v>3</v>
      </c>
      <c r="I167" s="212"/>
      <c r="J167" s="213">
        <f>ROUND(I167*H167,2)</f>
        <v>0</v>
      </c>
      <c r="K167" s="209" t="s">
        <v>125</v>
      </c>
      <c r="L167" s="214"/>
      <c r="M167" s="215" t="s">
        <v>1</v>
      </c>
      <c r="N167" s="216" t="s">
        <v>38</v>
      </c>
      <c r="O167" s="58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AR167" s="15" t="s">
        <v>135</v>
      </c>
      <c r="AT167" s="15" t="s">
        <v>180</v>
      </c>
      <c r="AU167" s="15" t="s">
        <v>76</v>
      </c>
      <c r="AY167" s="15" t="s">
        <v>119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5" t="s">
        <v>74</v>
      </c>
      <c r="BK167" s="184">
        <f>ROUND(I167*H167,2)</f>
        <v>0</v>
      </c>
      <c r="BL167" s="15" t="s">
        <v>126</v>
      </c>
      <c r="BM167" s="15" t="s">
        <v>233</v>
      </c>
    </row>
    <row r="168" spans="2:65" s="11" customFormat="1" ht="11.25">
      <c r="B168" s="185"/>
      <c r="C168" s="186"/>
      <c r="D168" s="187" t="s">
        <v>171</v>
      </c>
      <c r="E168" s="188" t="s">
        <v>1</v>
      </c>
      <c r="F168" s="189" t="s">
        <v>745</v>
      </c>
      <c r="G168" s="186"/>
      <c r="H168" s="188" t="s">
        <v>1</v>
      </c>
      <c r="I168" s="190"/>
      <c r="J168" s="186"/>
      <c r="K168" s="186"/>
      <c r="L168" s="191"/>
      <c r="M168" s="192"/>
      <c r="N168" s="193"/>
      <c r="O168" s="193"/>
      <c r="P168" s="193"/>
      <c r="Q168" s="193"/>
      <c r="R168" s="193"/>
      <c r="S168" s="193"/>
      <c r="T168" s="194"/>
      <c r="AT168" s="195" t="s">
        <v>171</v>
      </c>
      <c r="AU168" s="195" t="s">
        <v>76</v>
      </c>
      <c r="AV168" s="11" t="s">
        <v>74</v>
      </c>
      <c r="AW168" s="11" t="s">
        <v>30</v>
      </c>
      <c r="AX168" s="11" t="s">
        <v>67</v>
      </c>
      <c r="AY168" s="195" t="s">
        <v>119</v>
      </c>
    </row>
    <row r="169" spans="2:65" s="11" customFormat="1" ht="11.25">
      <c r="B169" s="185"/>
      <c r="C169" s="186"/>
      <c r="D169" s="187" t="s">
        <v>171</v>
      </c>
      <c r="E169" s="188" t="s">
        <v>1</v>
      </c>
      <c r="F169" s="189" t="s">
        <v>746</v>
      </c>
      <c r="G169" s="186"/>
      <c r="H169" s="188" t="s">
        <v>1</v>
      </c>
      <c r="I169" s="190"/>
      <c r="J169" s="186"/>
      <c r="K169" s="186"/>
      <c r="L169" s="191"/>
      <c r="M169" s="192"/>
      <c r="N169" s="193"/>
      <c r="O169" s="193"/>
      <c r="P169" s="193"/>
      <c r="Q169" s="193"/>
      <c r="R169" s="193"/>
      <c r="S169" s="193"/>
      <c r="T169" s="194"/>
      <c r="AT169" s="195" t="s">
        <v>171</v>
      </c>
      <c r="AU169" s="195" t="s">
        <v>76</v>
      </c>
      <c r="AV169" s="11" t="s">
        <v>74</v>
      </c>
      <c r="AW169" s="11" t="s">
        <v>30</v>
      </c>
      <c r="AX169" s="11" t="s">
        <v>67</v>
      </c>
      <c r="AY169" s="195" t="s">
        <v>119</v>
      </c>
    </row>
    <row r="170" spans="2:65" s="12" customFormat="1" ht="11.25">
      <c r="B170" s="196"/>
      <c r="C170" s="197"/>
      <c r="D170" s="187" t="s">
        <v>171</v>
      </c>
      <c r="E170" s="198" t="s">
        <v>1</v>
      </c>
      <c r="F170" s="199" t="s">
        <v>129</v>
      </c>
      <c r="G170" s="197"/>
      <c r="H170" s="200">
        <v>3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171</v>
      </c>
      <c r="AU170" s="206" t="s">
        <v>76</v>
      </c>
      <c r="AV170" s="12" t="s">
        <v>76</v>
      </c>
      <c r="AW170" s="12" t="s">
        <v>30</v>
      </c>
      <c r="AX170" s="12" t="s">
        <v>67</v>
      </c>
      <c r="AY170" s="206" t="s">
        <v>119</v>
      </c>
    </row>
    <row r="171" spans="2:65" s="13" customFormat="1" ht="11.25">
      <c r="B171" s="217"/>
      <c r="C171" s="218"/>
      <c r="D171" s="187" t="s">
        <v>171</v>
      </c>
      <c r="E171" s="219" t="s">
        <v>1</v>
      </c>
      <c r="F171" s="220" t="s">
        <v>201</v>
      </c>
      <c r="G171" s="218"/>
      <c r="H171" s="221">
        <v>3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171</v>
      </c>
      <c r="AU171" s="227" t="s">
        <v>76</v>
      </c>
      <c r="AV171" s="13" t="s">
        <v>126</v>
      </c>
      <c r="AW171" s="13" t="s">
        <v>30</v>
      </c>
      <c r="AX171" s="13" t="s">
        <v>74</v>
      </c>
      <c r="AY171" s="227" t="s">
        <v>119</v>
      </c>
    </row>
    <row r="172" spans="2:65" s="1" customFormat="1" ht="16.5" customHeight="1">
      <c r="B172" s="32"/>
      <c r="C172" s="207" t="s">
        <v>234</v>
      </c>
      <c r="D172" s="207" t="s">
        <v>180</v>
      </c>
      <c r="E172" s="208" t="s">
        <v>747</v>
      </c>
      <c r="F172" s="209" t="s">
        <v>748</v>
      </c>
      <c r="G172" s="210" t="s">
        <v>124</v>
      </c>
      <c r="H172" s="211">
        <v>35</v>
      </c>
      <c r="I172" s="212"/>
      <c r="J172" s="213">
        <f>ROUND(I172*H172,2)</f>
        <v>0</v>
      </c>
      <c r="K172" s="209" t="s">
        <v>125</v>
      </c>
      <c r="L172" s="214"/>
      <c r="M172" s="215" t="s">
        <v>1</v>
      </c>
      <c r="N172" s="216" t="s">
        <v>38</v>
      </c>
      <c r="O172" s="58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AR172" s="15" t="s">
        <v>135</v>
      </c>
      <c r="AT172" s="15" t="s">
        <v>180</v>
      </c>
      <c r="AU172" s="15" t="s">
        <v>76</v>
      </c>
      <c r="AY172" s="15" t="s">
        <v>119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5" t="s">
        <v>74</v>
      </c>
      <c r="BK172" s="184">
        <f>ROUND(I172*H172,2)</f>
        <v>0</v>
      </c>
      <c r="BL172" s="15" t="s">
        <v>126</v>
      </c>
      <c r="BM172" s="15" t="s">
        <v>237</v>
      </c>
    </row>
    <row r="173" spans="2:65" s="11" customFormat="1" ht="11.25">
      <c r="B173" s="185"/>
      <c r="C173" s="186"/>
      <c r="D173" s="187" t="s">
        <v>171</v>
      </c>
      <c r="E173" s="188" t="s">
        <v>1</v>
      </c>
      <c r="F173" s="189" t="s">
        <v>745</v>
      </c>
      <c r="G173" s="186"/>
      <c r="H173" s="188" t="s">
        <v>1</v>
      </c>
      <c r="I173" s="190"/>
      <c r="J173" s="186"/>
      <c r="K173" s="186"/>
      <c r="L173" s="191"/>
      <c r="M173" s="192"/>
      <c r="N173" s="193"/>
      <c r="O173" s="193"/>
      <c r="P173" s="193"/>
      <c r="Q173" s="193"/>
      <c r="R173" s="193"/>
      <c r="S173" s="193"/>
      <c r="T173" s="194"/>
      <c r="AT173" s="195" t="s">
        <v>171</v>
      </c>
      <c r="AU173" s="195" t="s">
        <v>76</v>
      </c>
      <c r="AV173" s="11" t="s">
        <v>74</v>
      </c>
      <c r="AW173" s="11" t="s">
        <v>30</v>
      </c>
      <c r="AX173" s="11" t="s">
        <v>67</v>
      </c>
      <c r="AY173" s="195" t="s">
        <v>119</v>
      </c>
    </row>
    <row r="174" spans="2:65" s="12" customFormat="1" ht="11.25">
      <c r="B174" s="196"/>
      <c r="C174" s="197"/>
      <c r="D174" s="187" t="s">
        <v>171</v>
      </c>
      <c r="E174" s="198" t="s">
        <v>1</v>
      </c>
      <c r="F174" s="199" t="s">
        <v>749</v>
      </c>
      <c r="G174" s="197"/>
      <c r="H174" s="200">
        <v>35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171</v>
      </c>
      <c r="AU174" s="206" t="s">
        <v>76</v>
      </c>
      <c r="AV174" s="12" t="s">
        <v>76</v>
      </c>
      <c r="AW174" s="12" t="s">
        <v>30</v>
      </c>
      <c r="AX174" s="12" t="s">
        <v>67</v>
      </c>
      <c r="AY174" s="206" t="s">
        <v>119</v>
      </c>
    </row>
    <row r="175" spans="2:65" s="13" customFormat="1" ht="11.25">
      <c r="B175" s="217"/>
      <c r="C175" s="218"/>
      <c r="D175" s="187" t="s">
        <v>171</v>
      </c>
      <c r="E175" s="219" t="s">
        <v>1</v>
      </c>
      <c r="F175" s="220" t="s">
        <v>201</v>
      </c>
      <c r="G175" s="218"/>
      <c r="H175" s="221">
        <v>35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171</v>
      </c>
      <c r="AU175" s="227" t="s">
        <v>76</v>
      </c>
      <c r="AV175" s="13" t="s">
        <v>126</v>
      </c>
      <c r="AW175" s="13" t="s">
        <v>30</v>
      </c>
      <c r="AX175" s="13" t="s">
        <v>74</v>
      </c>
      <c r="AY175" s="227" t="s">
        <v>119</v>
      </c>
    </row>
    <row r="176" spans="2:65" s="1" customFormat="1" ht="16.5" customHeight="1">
      <c r="B176" s="32"/>
      <c r="C176" s="173" t="s">
        <v>179</v>
      </c>
      <c r="D176" s="173" t="s">
        <v>121</v>
      </c>
      <c r="E176" s="174" t="s">
        <v>750</v>
      </c>
      <c r="F176" s="175" t="s">
        <v>751</v>
      </c>
      <c r="G176" s="176" t="s">
        <v>124</v>
      </c>
      <c r="H176" s="177">
        <v>28</v>
      </c>
      <c r="I176" s="178"/>
      <c r="J176" s="179">
        <f>ROUND(I176*H176,2)</f>
        <v>0</v>
      </c>
      <c r="K176" s="175" t="s">
        <v>125</v>
      </c>
      <c r="L176" s="36"/>
      <c r="M176" s="180" t="s">
        <v>1</v>
      </c>
      <c r="N176" s="181" t="s">
        <v>38</v>
      </c>
      <c r="O176" s="58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AR176" s="15" t="s">
        <v>126</v>
      </c>
      <c r="AT176" s="15" t="s">
        <v>121</v>
      </c>
      <c r="AU176" s="15" t="s">
        <v>76</v>
      </c>
      <c r="AY176" s="15" t="s">
        <v>119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5" t="s">
        <v>74</v>
      </c>
      <c r="BK176" s="184">
        <f>ROUND(I176*H176,2)</f>
        <v>0</v>
      </c>
      <c r="BL176" s="15" t="s">
        <v>126</v>
      </c>
      <c r="BM176" s="15" t="s">
        <v>240</v>
      </c>
    </row>
    <row r="177" spans="2:65" s="12" customFormat="1" ht="11.25">
      <c r="B177" s="196"/>
      <c r="C177" s="197"/>
      <c r="D177" s="187" t="s">
        <v>171</v>
      </c>
      <c r="E177" s="198" t="s">
        <v>1</v>
      </c>
      <c r="F177" s="199" t="s">
        <v>752</v>
      </c>
      <c r="G177" s="197"/>
      <c r="H177" s="200">
        <v>28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171</v>
      </c>
      <c r="AU177" s="206" t="s">
        <v>76</v>
      </c>
      <c r="AV177" s="12" t="s">
        <v>76</v>
      </c>
      <c r="AW177" s="12" t="s">
        <v>30</v>
      </c>
      <c r="AX177" s="12" t="s">
        <v>67</v>
      </c>
      <c r="AY177" s="206" t="s">
        <v>119</v>
      </c>
    </row>
    <row r="178" spans="2:65" s="13" customFormat="1" ht="11.25">
      <c r="B178" s="217"/>
      <c r="C178" s="218"/>
      <c r="D178" s="187" t="s">
        <v>171</v>
      </c>
      <c r="E178" s="219" t="s">
        <v>1</v>
      </c>
      <c r="F178" s="220" t="s">
        <v>201</v>
      </c>
      <c r="G178" s="218"/>
      <c r="H178" s="221">
        <v>28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171</v>
      </c>
      <c r="AU178" s="227" t="s">
        <v>76</v>
      </c>
      <c r="AV178" s="13" t="s">
        <v>126</v>
      </c>
      <c r="AW178" s="13" t="s">
        <v>30</v>
      </c>
      <c r="AX178" s="13" t="s">
        <v>74</v>
      </c>
      <c r="AY178" s="227" t="s">
        <v>119</v>
      </c>
    </row>
    <row r="179" spans="2:65" s="1" customFormat="1" ht="16.5" customHeight="1">
      <c r="B179" s="32"/>
      <c r="C179" s="207" t="s">
        <v>241</v>
      </c>
      <c r="D179" s="207" t="s">
        <v>180</v>
      </c>
      <c r="E179" s="208" t="s">
        <v>753</v>
      </c>
      <c r="F179" s="209" t="s">
        <v>754</v>
      </c>
      <c r="G179" s="210" t="s">
        <v>124</v>
      </c>
      <c r="H179" s="211">
        <v>15</v>
      </c>
      <c r="I179" s="212"/>
      <c r="J179" s="213">
        <f t="shared" ref="J179:J184" si="0">ROUND(I179*H179,2)</f>
        <v>0</v>
      </c>
      <c r="K179" s="209" t="s">
        <v>125</v>
      </c>
      <c r="L179" s="214"/>
      <c r="M179" s="215" t="s">
        <v>1</v>
      </c>
      <c r="N179" s="216" t="s">
        <v>38</v>
      </c>
      <c r="O179" s="58"/>
      <c r="P179" s="182">
        <f t="shared" ref="P179:P184" si="1">O179*H179</f>
        <v>0</v>
      </c>
      <c r="Q179" s="182">
        <v>0</v>
      </c>
      <c r="R179" s="182">
        <f t="shared" ref="R179:R184" si="2">Q179*H179</f>
        <v>0</v>
      </c>
      <c r="S179" s="182">
        <v>0</v>
      </c>
      <c r="T179" s="183">
        <f t="shared" ref="T179:T184" si="3">S179*H179</f>
        <v>0</v>
      </c>
      <c r="AR179" s="15" t="s">
        <v>135</v>
      </c>
      <c r="AT179" s="15" t="s">
        <v>180</v>
      </c>
      <c r="AU179" s="15" t="s">
        <v>76</v>
      </c>
      <c r="AY179" s="15" t="s">
        <v>119</v>
      </c>
      <c r="BE179" s="184">
        <f t="shared" ref="BE179:BE184" si="4">IF(N179="základní",J179,0)</f>
        <v>0</v>
      </c>
      <c r="BF179" s="184">
        <f t="shared" ref="BF179:BF184" si="5">IF(N179="snížená",J179,0)</f>
        <v>0</v>
      </c>
      <c r="BG179" s="184">
        <f t="shared" ref="BG179:BG184" si="6">IF(N179="zákl. přenesená",J179,0)</f>
        <v>0</v>
      </c>
      <c r="BH179" s="184">
        <f t="shared" ref="BH179:BH184" si="7">IF(N179="sníž. přenesená",J179,0)</f>
        <v>0</v>
      </c>
      <c r="BI179" s="184">
        <f t="shared" ref="BI179:BI184" si="8">IF(N179="nulová",J179,0)</f>
        <v>0</v>
      </c>
      <c r="BJ179" s="15" t="s">
        <v>74</v>
      </c>
      <c r="BK179" s="184">
        <f t="shared" ref="BK179:BK184" si="9">ROUND(I179*H179,2)</f>
        <v>0</v>
      </c>
      <c r="BL179" s="15" t="s">
        <v>126</v>
      </c>
      <c r="BM179" s="15" t="s">
        <v>244</v>
      </c>
    </row>
    <row r="180" spans="2:65" s="1" customFormat="1" ht="16.5" customHeight="1">
      <c r="B180" s="32"/>
      <c r="C180" s="207" t="s">
        <v>183</v>
      </c>
      <c r="D180" s="207" t="s">
        <v>180</v>
      </c>
      <c r="E180" s="208" t="s">
        <v>755</v>
      </c>
      <c r="F180" s="209" t="s">
        <v>756</v>
      </c>
      <c r="G180" s="210" t="s">
        <v>124</v>
      </c>
      <c r="H180" s="211">
        <v>9</v>
      </c>
      <c r="I180" s="212"/>
      <c r="J180" s="213">
        <f t="shared" si="0"/>
        <v>0</v>
      </c>
      <c r="K180" s="209" t="s">
        <v>125</v>
      </c>
      <c r="L180" s="214"/>
      <c r="M180" s="215" t="s">
        <v>1</v>
      </c>
      <c r="N180" s="216" t="s">
        <v>38</v>
      </c>
      <c r="O180" s="58"/>
      <c r="P180" s="182">
        <f t="shared" si="1"/>
        <v>0</v>
      </c>
      <c r="Q180" s="182">
        <v>0</v>
      </c>
      <c r="R180" s="182">
        <f t="shared" si="2"/>
        <v>0</v>
      </c>
      <c r="S180" s="182">
        <v>0</v>
      </c>
      <c r="T180" s="183">
        <f t="shared" si="3"/>
        <v>0</v>
      </c>
      <c r="AR180" s="15" t="s">
        <v>135</v>
      </c>
      <c r="AT180" s="15" t="s">
        <v>180</v>
      </c>
      <c r="AU180" s="15" t="s">
        <v>76</v>
      </c>
      <c r="AY180" s="15" t="s">
        <v>119</v>
      </c>
      <c r="BE180" s="184">
        <f t="shared" si="4"/>
        <v>0</v>
      </c>
      <c r="BF180" s="184">
        <f t="shared" si="5"/>
        <v>0</v>
      </c>
      <c r="BG180" s="184">
        <f t="shared" si="6"/>
        <v>0</v>
      </c>
      <c r="BH180" s="184">
        <f t="shared" si="7"/>
        <v>0</v>
      </c>
      <c r="BI180" s="184">
        <f t="shared" si="8"/>
        <v>0</v>
      </c>
      <c r="BJ180" s="15" t="s">
        <v>74</v>
      </c>
      <c r="BK180" s="184">
        <f t="shared" si="9"/>
        <v>0</v>
      </c>
      <c r="BL180" s="15" t="s">
        <v>126</v>
      </c>
      <c r="BM180" s="15" t="s">
        <v>249</v>
      </c>
    </row>
    <row r="181" spans="2:65" s="1" customFormat="1" ht="16.5" customHeight="1">
      <c r="B181" s="32"/>
      <c r="C181" s="207" t="s">
        <v>250</v>
      </c>
      <c r="D181" s="207" t="s">
        <v>180</v>
      </c>
      <c r="E181" s="208" t="s">
        <v>757</v>
      </c>
      <c r="F181" s="209" t="s">
        <v>758</v>
      </c>
      <c r="G181" s="210" t="s">
        <v>124</v>
      </c>
      <c r="H181" s="211">
        <v>4</v>
      </c>
      <c r="I181" s="212"/>
      <c r="J181" s="213">
        <f t="shared" si="0"/>
        <v>0</v>
      </c>
      <c r="K181" s="209" t="s">
        <v>125</v>
      </c>
      <c r="L181" s="214"/>
      <c r="M181" s="215" t="s">
        <v>1</v>
      </c>
      <c r="N181" s="216" t="s">
        <v>38</v>
      </c>
      <c r="O181" s="58"/>
      <c r="P181" s="182">
        <f t="shared" si="1"/>
        <v>0</v>
      </c>
      <c r="Q181" s="182">
        <v>0</v>
      </c>
      <c r="R181" s="182">
        <f t="shared" si="2"/>
        <v>0</v>
      </c>
      <c r="S181" s="182">
        <v>0</v>
      </c>
      <c r="T181" s="183">
        <f t="shared" si="3"/>
        <v>0</v>
      </c>
      <c r="AR181" s="15" t="s">
        <v>135</v>
      </c>
      <c r="AT181" s="15" t="s">
        <v>180</v>
      </c>
      <c r="AU181" s="15" t="s">
        <v>76</v>
      </c>
      <c r="AY181" s="15" t="s">
        <v>119</v>
      </c>
      <c r="BE181" s="184">
        <f t="shared" si="4"/>
        <v>0</v>
      </c>
      <c r="BF181" s="184">
        <f t="shared" si="5"/>
        <v>0</v>
      </c>
      <c r="BG181" s="184">
        <f t="shared" si="6"/>
        <v>0</v>
      </c>
      <c r="BH181" s="184">
        <f t="shared" si="7"/>
        <v>0</v>
      </c>
      <c r="BI181" s="184">
        <f t="shared" si="8"/>
        <v>0</v>
      </c>
      <c r="BJ181" s="15" t="s">
        <v>74</v>
      </c>
      <c r="BK181" s="184">
        <f t="shared" si="9"/>
        <v>0</v>
      </c>
      <c r="BL181" s="15" t="s">
        <v>126</v>
      </c>
      <c r="BM181" s="15" t="s">
        <v>253</v>
      </c>
    </row>
    <row r="182" spans="2:65" s="1" customFormat="1" ht="16.5" customHeight="1">
      <c r="B182" s="32"/>
      <c r="C182" s="173" t="s">
        <v>187</v>
      </c>
      <c r="D182" s="173" t="s">
        <v>121</v>
      </c>
      <c r="E182" s="174" t="s">
        <v>759</v>
      </c>
      <c r="F182" s="175" t="s">
        <v>760</v>
      </c>
      <c r="G182" s="176" t="s">
        <v>124</v>
      </c>
      <c r="H182" s="177">
        <v>1</v>
      </c>
      <c r="I182" s="178"/>
      <c r="J182" s="179">
        <f t="shared" si="0"/>
        <v>0</v>
      </c>
      <c r="K182" s="175" t="s">
        <v>125</v>
      </c>
      <c r="L182" s="36"/>
      <c r="M182" s="180" t="s">
        <v>1</v>
      </c>
      <c r="N182" s="181" t="s">
        <v>38</v>
      </c>
      <c r="O182" s="58"/>
      <c r="P182" s="182">
        <f t="shared" si="1"/>
        <v>0</v>
      </c>
      <c r="Q182" s="182">
        <v>0</v>
      </c>
      <c r="R182" s="182">
        <f t="shared" si="2"/>
        <v>0</v>
      </c>
      <c r="S182" s="182">
        <v>0</v>
      </c>
      <c r="T182" s="183">
        <f t="shared" si="3"/>
        <v>0</v>
      </c>
      <c r="AR182" s="15" t="s">
        <v>126</v>
      </c>
      <c r="AT182" s="15" t="s">
        <v>121</v>
      </c>
      <c r="AU182" s="15" t="s">
        <v>76</v>
      </c>
      <c r="AY182" s="15" t="s">
        <v>119</v>
      </c>
      <c r="BE182" s="184">
        <f t="shared" si="4"/>
        <v>0</v>
      </c>
      <c r="BF182" s="184">
        <f t="shared" si="5"/>
        <v>0</v>
      </c>
      <c r="BG182" s="184">
        <f t="shared" si="6"/>
        <v>0</v>
      </c>
      <c r="BH182" s="184">
        <f t="shared" si="7"/>
        <v>0</v>
      </c>
      <c r="BI182" s="184">
        <f t="shared" si="8"/>
        <v>0</v>
      </c>
      <c r="BJ182" s="15" t="s">
        <v>74</v>
      </c>
      <c r="BK182" s="184">
        <f t="shared" si="9"/>
        <v>0</v>
      </c>
      <c r="BL182" s="15" t="s">
        <v>126</v>
      </c>
      <c r="BM182" s="15" t="s">
        <v>256</v>
      </c>
    </row>
    <row r="183" spans="2:65" s="1" customFormat="1" ht="16.5" customHeight="1">
      <c r="B183" s="32"/>
      <c r="C183" s="207" t="s">
        <v>257</v>
      </c>
      <c r="D183" s="207" t="s">
        <v>180</v>
      </c>
      <c r="E183" s="208" t="s">
        <v>761</v>
      </c>
      <c r="F183" s="209" t="s">
        <v>762</v>
      </c>
      <c r="G183" s="210" t="s">
        <v>124</v>
      </c>
      <c r="H183" s="211">
        <v>1</v>
      </c>
      <c r="I183" s="212"/>
      <c r="J183" s="213">
        <f t="shared" si="0"/>
        <v>0</v>
      </c>
      <c r="K183" s="209" t="s">
        <v>125</v>
      </c>
      <c r="L183" s="214"/>
      <c r="M183" s="215" t="s">
        <v>1</v>
      </c>
      <c r="N183" s="216" t="s">
        <v>38</v>
      </c>
      <c r="O183" s="58"/>
      <c r="P183" s="182">
        <f t="shared" si="1"/>
        <v>0</v>
      </c>
      <c r="Q183" s="182">
        <v>0</v>
      </c>
      <c r="R183" s="182">
        <f t="shared" si="2"/>
        <v>0</v>
      </c>
      <c r="S183" s="182">
        <v>0</v>
      </c>
      <c r="T183" s="183">
        <f t="shared" si="3"/>
        <v>0</v>
      </c>
      <c r="AR183" s="15" t="s">
        <v>135</v>
      </c>
      <c r="AT183" s="15" t="s">
        <v>180</v>
      </c>
      <c r="AU183" s="15" t="s">
        <v>76</v>
      </c>
      <c r="AY183" s="15" t="s">
        <v>119</v>
      </c>
      <c r="BE183" s="184">
        <f t="shared" si="4"/>
        <v>0</v>
      </c>
      <c r="BF183" s="184">
        <f t="shared" si="5"/>
        <v>0</v>
      </c>
      <c r="BG183" s="184">
        <f t="shared" si="6"/>
        <v>0</v>
      </c>
      <c r="BH183" s="184">
        <f t="shared" si="7"/>
        <v>0</v>
      </c>
      <c r="BI183" s="184">
        <f t="shared" si="8"/>
        <v>0</v>
      </c>
      <c r="BJ183" s="15" t="s">
        <v>74</v>
      </c>
      <c r="BK183" s="184">
        <f t="shared" si="9"/>
        <v>0</v>
      </c>
      <c r="BL183" s="15" t="s">
        <v>126</v>
      </c>
      <c r="BM183" s="15" t="s">
        <v>260</v>
      </c>
    </row>
    <row r="184" spans="2:65" s="1" customFormat="1" ht="16.5" customHeight="1">
      <c r="B184" s="32"/>
      <c r="C184" s="173" t="s">
        <v>191</v>
      </c>
      <c r="D184" s="173" t="s">
        <v>121</v>
      </c>
      <c r="E184" s="174" t="s">
        <v>763</v>
      </c>
      <c r="F184" s="175" t="s">
        <v>764</v>
      </c>
      <c r="G184" s="176" t="s">
        <v>124</v>
      </c>
      <c r="H184" s="177">
        <v>18</v>
      </c>
      <c r="I184" s="178"/>
      <c r="J184" s="179">
        <f t="shared" si="0"/>
        <v>0</v>
      </c>
      <c r="K184" s="175" t="s">
        <v>125</v>
      </c>
      <c r="L184" s="36"/>
      <c r="M184" s="180" t="s">
        <v>1</v>
      </c>
      <c r="N184" s="181" t="s">
        <v>38</v>
      </c>
      <c r="O184" s="58"/>
      <c r="P184" s="182">
        <f t="shared" si="1"/>
        <v>0</v>
      </c>
      <c r="Q184" s="182">
        <v>0</v>
      </c>
      <c r="R184" s="182">
        <f t="shared" si="2"/>
        <v>0</v>
      </c>
      <c r="S184" s="182">
        <v>0</v>
      </c>
      <c r="T184" s="183">
        <f t="shared" si="3"/>
        <v>0</v>
      </c>
      <c r="AR184" s="15" t="s">
        <v>126</v>
      </c>
      <c r="AT184" s="15" t="s">
        <v>121</v>
      </c>
      <c r="AU184" s="15" t="s">
        <v>76</v>
      </c>
      <c r="AY184" s="15" t="s">
        <v>119</v>
      </c>
      <c r="BE184" s="184">
        <f t="shared" si="4"/>
        <v>0</v>
      </c>
      <c r="BF184" s="184">
        <f t="shared" si="5"/>
        <v>0</v>
      </c>
      <c r="BG184" s="184">
        <f t="shared" si="6"/>
        <v>0</v>
      </c>
      <c r="BH184" s="184">
        <f t="shared" si="7"/>
        <v>0</v>
      </c>
      <c r="BI184" s="184">
        <f t="shared" si="8"/>
        <v>0</v>
      </c>
      <c r="BJ184" s="15" t="s">
        <v>74</v>
      </c>
      <c r="BK184" s="184">
        <f t="shared" si="9"/>
        <v>0</v>
      </c>
      <c r="BL184" s="15" t="s">
        <v>126</v>
      </c>
      <c r="BM184" s="15" t="s">
        <v>263</v>
      </c>
    </row>
    <row r="185" spans="2:65" s="12" customFormat="1" ht="11.25">
      <c r="B185" s="196"/>
      <c r="C185" s="197"/>
      <c r="D185" s="187" t="s">
        <v>171</v>
      </c>
      <c r="E185" s="198" t="s">
        <v>1</v>
      </c>
      <c r="F185" s="199" t="s">
        <v>765</v>
      </c>
      <c r="G185" s="197"/>
      <c r="H185" s="200">
        <v>18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171</v>
      </c>
      <c r="AU185" s="206" t="s">
        <v>76</v>
      </c>
      <c r="AV185" s="12" t="s">
        <v>76</v>
      </c>
      <c r="AW185" s="12" t="s">
        <v>30</v>
      </c>
      <c r="AX185" s="12" t="s">
        <v>67</v>
      </c>
      <c r="AY185" s="206" t="s">
        <v>119</v>
      </c>
    </row>
    <row r="186" spans="2:65" s="13" customFormat="1" ht="11.25">
      <c r="B186" s="217"/>
      <c r="C186" s="218"/>
      <c r="D186" s="187" t="s">
        <v>171</v>
      </c>
      <c r="E186" s="219" t="s">
        <v>1</v>
      </c>
      <c r="F186" s="220" t="s">
        <v>201</v>
      </c>
      <c r="G186" s="218"/>
      <c r="H186" s="221">
        <v>18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171</v>
      </c>
      <c r="AU186" s="227" t="s">
        <v>76</v>
      </c>
      <c r="AV186" s="13" t="s">
        <v>126</v>
      </c>
      <c r="AW186" s="13" t="s">
        <v>30</v>
      </c>
      <c r="AX186" s="13" t="s">
        <v>74</v>
      </c>
      <c r="AY186" s="227" t="s">
        <v>119</v>
      </c>
    </row>
    <row r="187" spans="2:65" s="1" customFormat="1" ht="16.5" customHeight="1">
      <c r="B187" s="32"/>
      <c r="C187" s="207" t="s">
        <v>264</v>
      </c>
      <c r="D187" s="207" t="s">
        <v>180</v>
      </c>
      <c r="E187" s="208" t="s">
        <v>766</v>
      </c>
      <c r="F187" s="209" t="s">
        <v>767</v>
      </c>
      <c r="G187" s="210" t="s">
        <v>124</v>
      </c>
      <c r="H187" s="211">
        <v>18</v>
      </c>
      <c r="I187" s="212"/>
      <c r="J187" s="213">
        <f>ROUND(I187*H187,2)</f>
        <v>0</v>
      </c>
      <c r="K187" s="209" t="s">
        <v>125</v>
      </c>
      <c r="L187" s="214"/>
      <c r="M187" s="215" t="s">
        <v>1</v>
      </c>
      <c r="N187" s="216" t="s">
        <v>38</v>
      </c>
      <c r="O187" s="58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AR187" s="15" t="s">
        <v>135</v>
      </c>
      <c r="AT187" s="15" t="s">
        <v>180</v>
      </c>
      <c r="AU187" s="15" t="s">
        <v>76</v>
      </c>
      <c r="AY187" s="15" t="s">
        <v>119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5" t="s">
        <v>74</v>
      </c>
      <c r="BK187" s="184">
        <f>ROUND(I187*H187,2)</f>
        <v>0</v>
      </c>
      <c r="BL187" s="15" t="s">
        <v>126</v>
      </c>
      <c r="BM187" s="15" t="s">
        <v>267</v>
      </c>
    </row>
    <row r="188" spans="2:65" s="1" customFormat="1" ht="16.5" customHeight="1">
      <c r="B188" s="32"/>
      <c r="C188" s="207" t="s">
        <v>197</v>
      </c>
      <c r="D188" s="207" t="s">
        <v>180</v>
      </c>
      <c r="E188" s="208" t="s">
        <v>768</v>
      </c>
      <c r="F188" s="209" t="s">
        <v>769</v>
      </c>
      <c r="G188" s="210" t="s">
        <v>124</v>
      </c>
      <c r="H188" s="211">
        <v>47</v>
      </c>
      <c r="I188" s="212"/>
      <c r="J188" s="213">
        <f>ROUND(I188*H188,2)</f>
        <v>0</v>
      </c>
      <c r="K188" s="209" t="s">
        <v>125</v>
      </c>
      <c r="L188" s="214"/>
      <c r="M188" s="215" t="s">
        <v>1</v>
      </c>
      <c r="N188" s="216" t="s">
        <v>38</v>
      </c>
      <c r="O188" s="58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AR188" s="15" t="s">
        <v>135</v>
      </c>
      <c r="AT188" s="15" t="s">
        <v>180</v>
      </c>
      <c r="AU188" s="15" t="s">
        <v>76</v>
      </c>
      <c r="AY188" s="15" t="s">
        <v>119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5" t="s">
        <v>74</v>
      </c>
      <c r="BK188" s="184">
        <f>ROUND(I188*H188,2)</f>
        <v>0</v>
      </c>
      <c r="BL188" s="15" t="s">
        <v>126</v>
      </c>
      <c r="BM188" s="15" t="s">
        <v>271</v>
      </c>
    </row>
    <row r="189" spans="2:65" s="12" customFormat="1" ht="11.25">
      <c r="B189" s="196"/>
      <c r="C189" s="197"/>
      <c r="D189" s="187" t="s">
        <v>171</v>
      </c>
      <c r="E189" s="198" t="s">
        <v>1</v>
      </c>
      <c r="F189" s="199" t="s">
        <v>770</v>
      </c>
      <c r="G189" s="197"/>
      <c r="H189" s="200">
        <v>47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171</v>
      </c>
      <c r="AU189" s="206" t="s">
        <v>76</v>
      </c>
      <c r="AV189" s="12" t="s">
        <v>76</v>
      </c>
      <c r="AW189" s="12" t="s">
        <v>30</v>
      </c>
      <c r="AX189" s="12" t="s">
        <v>67</v>
      </c>
      <c r="AY189" s="206" t="s">
        <v>119</v>
      </c>
    </row>
    <row r="190" spans="2:65" s="13" customFormat="1" ht="11.25">
      <c r="B190" s="217"/>
      <c r="C190" s="218"/>
      <c r="D190" s="187" t="s">
        <v>171</v>
      </c>
      <c r="E190" s="219" t="s">
        <v>1</v>
      </c>
      <c r="F190" s="220" t="s">
        <v>201</v>
      </c>
      <c r="G190" s="218"/>
      <c r="H190" s="221">
        <v>47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171</v>
      </c>
      <c r="AU190" s="227" t="s">
        <v>76</v>
      </c>
      <c r="AV190" s="13" t="s">
        <v>126</v>
      </c>
      <c r="AW190" s="13" t="s">
        <v>30</v>
      </c>
      <c r="AX190" s="13" t="s">
        <v>74</v>
      </c>
      <c r="AY190" s="227" t="s">
        <v>119</v>
      </c>
    </row>
    <row r="191" spans="2:65" s="1" customFormat="1" ht="16.5" customHeight="1">
      <c r="B191" s="32"/>
      <c r="C191" s="173" t="s">
        <v>272</v>
      </c>
      <c r="D191" s="173" t="s">
        <v>121</v>
      </c>
      <c r="E191" s="174" t="s">
        <v>771</v>
      </c>
      <c r="F191" s="175" t="s">
        <v>772</v>
      </c>
      <c r="G191" s="176" t="s">
        <v>124</v>
      </c>
      <c r="H191" s="177">
        <v>19</v>
      </c>
      <c r="I191" s="178"/>
      <c r="J191" s="179">
        <f>ROUND(I191*H191,2)</f>
        <v>0</v>
      </c>
      <c r="K191" s="175" t="s">
        <v>125</v>
      </c>
      <c r="L191" s="36"/>
      <c r="M191" s="180" t="s">
        <v>1</v>
      </c>
      <c r="N191" s="181" t="s">
        <v>38</v>
      </c>
      <c r="O191" s="58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AR191" s="15" t="s">
        <v>126</v>
      </c>
      <c r="AT191" s="15" t="s">
        <v>121</v>
      </c>
      <c r="AU191" s="15" t="s">
        <v>76</v>
      </c>
      <c r="AY191" s="15" t="s">
        <v>119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5" t="s">
        <v>74</v>
      </c>
      <c r="BK191" s="184">
        <f>ROUND(I191*H191,2)</f>
        <v>0</v>
      </c>
      <c r="BL191" s="15" t="s">
        <v>126</v>
      </c>
      <c r="BM191" s="15" t="s">
        <v>275</v>
      </c>
    </row>
    <row r="192" spans="2:65" s="11" customFormat="1" ht="11.25">
      <c r="B192" s="185"/>
      <c r="C192" s="186"/>
      <c r="D192" s="187" t="s">
        <v>171</v>
      </c>
      <c r="E192" s="188" t="s">
        <v>1</v>
      </c>
      <c r="F192" s="189" t="s">
        <v>773</v>
      </c>
      <c r="G192" s="186"/>
      <c r="H192" s="188" t="s">
        <v>1</v>
      </c>
      <c r="I192" s="190"/>
      <c r="J192" s="186"/>
      <c r="K192" s="186"/>
      <c r="L192" s="191"/>
      <c r="M192" s="192"/>
      <c r="N192" s="193"/>
      <c r="O192" s="193"/>
      <c r="P192" s="193"/>
      <c r="Q192" s="193"/>
      <c r="R192" s="193"/>
      <c r="S192" s="193"/>
      <c r="T192" s="194"/>
      <c r="AT192" s="195" t="s">
        <v>171</v>
      </c>
      <c r="AU192" s="195" t="s">
        <v>76</v>
      </c>
      <c r="AV192" s="11" t="s">
        <v>74</v>
      </c>
      <c r="AW192" s="11" t="s">
        <v>30</v>
      </c>
      <c r="AX192" s="11" t="s">
        <v>67</v>
      </c>
      <c r="AY192" s="195" t="s">
        <v>119</v>
      </c>
    </row>
    <row r="193" spans="2:65" s="12" customFormat="1" ht="11.25">
      <c r="B193" s="196"/>
      <c r="C193" s="197"/>
      <c r="D193" s="187" t="s">
        <v>171</v>
      </c>
      <c r="E193" s="198" t="s">
        <v>1</v>
      </c>
      <c r="F193" s="199" t="s">
        <v>194</v>
      </c>
      <c r="G193" s="197"/>
      <c r="H193" s="200">
        <v>19</v>
      </c>
      <c r="I193" s="201"/>
      <c r="J193" s="197"/>
      <c r="K193" s="197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171</v>
      </c>
      <c r="AU193" s="206" t="s">
        <v>76</v>
      </c>
      <c r="AV193" s="12" t="s">
        <v>76</v>
      </c>
      <c r="AW193" s="12" t="s">
        <v>30</v>
      </c>
      <c r="AX193" s="12" t="s">
        <v>67</v>
      </c>
      <c r="AY193" s="206" t="s">
        <v>119</v>
      </c>
    </row>
    <row r="194" spans="2:65" s="13" customFormat="1" ht="11.25">
      <c r="B194" s="217"/>
      <c r="C194" s="218"/>
      <c r="D194" s="187" t="s">
        <v>171</v>
      </c>
      <c r="E194" s="219" t="s">
        <v>1</v>
      </c>
      <c r="F194" s="220" t="s">
        <v>201</v>
      </c>
      <c r="G194" s="218"/>
      <c r="H194" s="221">
        <v>19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171</v>
      </c>
      <c r="AU194" s="227" t="s">
        <v>76</v>
      </c>
      <c r="AV194" s="13" t="s">
        <v>126</v>
      </c>
      <c r="AW194" s="13" t="s">
        <v>30</v>
      </c>
      <c r="AX194" s="13" t="s">
        <v>74</v>
      </c>
      <c r="AY194" s="227" t="s">
        <v>119</v>
      </c>
    </row>
    <row r="195" spans="2:65" s="1" customFormat="1" ht="16.5" customHeight="1">
      <c r="B195" s="32"/>
      <c r="C195" s="207" t="s">
        <v>204</v>
      </c>
      <c r="D195" s="207" t="s">
        <v>180</v>
      </c>
      <c r="E195" s="208" t="s">
        <v>774</v>
      </c>
      <c r="F195" s="209" t="s">
        <v>775</v>
      </c>
      <c r="G195" s="210" t="s">
        <v>124</v>
      </c>
      <c r="H195" s="211">
        <v>19</v>
      </c>
      <c r="I195" s="212"/>
      <c r="J195" s="213">
        <f>ROUND(I195*H195,2)</f>
        <v>0</v>
      </c>
      <c r="K195" s="209" t="s">
        <v>125</v>
      </c>
      <c r="L195" s="214"/>
      <c r="M195" s="215" t="s">
        <v>1</v>
      </c>
      <c r="N195" s="216" t="s">
        <v>38</v>
      </c>
      <c r="O195" s="58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AR195" s="15" t="s">
        <v>135</v>
      </c>
      <c r="AT195" s="15" t="s">
        <v>180</v>
      </c>
      <c r="AU195" s="15" t="s">
        <v>76</v>
      </c>
      <c r="AY195" s="15" t="s">
        <v>119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5" t="s">
        <v>74</v>
      </c>
      <c r="BK195" s="184">
        <f>ROUND(I195*H195,2)</f>
        <v>0</v>
      </c>
      <c r="BL195" s="15" t="s">
        <v>126</v>
      </c>
      <c r="BM195" s="15" t="s">
        <v>278</v>
      </c>
    </row>
    <row r="196" spans="2:65" s="1" customFormat="1" ht="16.5" customHeight="1">
      <c r="B196" s="32"/>
      <c r="C196" s="173" t="s">
        <v>279</v>
      </c>
      <c r="D196" s="173" t="s">
        <v>121</v>
      </c>
      <c r="E196" s="174" t="s">
        <v>556</v>
      </c>
      <c r="F196" s="175" t="s">
        <v>776</v>
      </c>
      <c r="G196" s="176" t="s">
        <v>124</v>
      </c>
      <c r="H196" s="177">
        <v>19</v>
      </c>
      <c r="I196" s="178"/>
      <c r="J196" s="179">
        <f>ROUND(I196*H196,2)</f>
        <v>0</v>
      </c>
      <c r="K196" s="175" t="s">
        <v>1</v>
      </c>
      <c r="L196" s="36"/>
      <c r="M196" s="180" t="s">
        <v>1</v>
      </c>
      <c r="N196" s="181" t="s">
        <v>38</v>
      </c>
      <c r="O196" s="58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AR196" s="15" t="s">
        <v>126</v>
      </c>
      <c r="AT196" s="15" t="s">
        <v>121</v>
      </c>
      <c r="AU196" s="15" t="s">
        <v>76</v>
      </c>
      <c r="AY196" s="15" t="s">
        <v>119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5" t="s">
        <v>74</v>
      </c>
      <c r="BK196" s="184">
        <f>ROUND(I196*H196,2)</f>
        <v>0</v>
      </c>
      <c r="BL196" s="15" t="s">
        <v>126</v>
      </c>
      <c r="BM196" s="15" t="s">
        <v>282</v>
      </c>
    </row>
    <row r="197" spans="2:65" s="1" customFormat="1" ht="16.5" customHeight="1">
      <c r="B197" s="32"/>
      <c r="C197" s="173" t="s">
        <v>207</v>
      </c>
      <c r="D197" s="173" t="s">
        <v>121</v>
      </c>
      <c r="E197" s="174" t="s">
        <v>777</v>
      </c>
      <c r="F197" s="175" t="s">
        <v>778</v>
      </c>
      <c r="G197" s="176" t="s">
        <v>270</v>
      </c>
      <c r="H197" s="177">
        <v>608</v>
      </c>
      <c r="I197" s="178"/>
      <c r="J197" s="179">
        <f>ROUND(I197*H197,2)</f>
        <v>0</v>
      </c>
      <c r="K197" s="175" t="s">
        <v>125</v>
      </c>
      <c r="L197" s="36"/>
      <c r="M197" s="180" t="s">
        <v>1</v>
      </c>
      <c r="N197" s="181" t="s">
        <v>38</v>
      </c>
      <c r="O197" s="58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AR197" s="15" t="s">
        <v>126</v>
      </c>
      <c r="AT197" s="15" t="s">
        <v>121</v>
      </c>
      <c r="AU197" s="15" t="s">
        <v>76</v>
      </c>
      <c r="AY197" s="15" t="s">
        <v>119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5" t="s">
        <v>74</v>
      </c>
      <c r="BK197" s="184">
        <f>ROUND(I197*H197,2)</f>
        <v>0</v>
      </c>
      <c r="BL197" s="15" t="s">
        <v>126</v>
      </c>
      <c r="BM197" s="15" t="s">
        <v>287</v>
      </c>
    </row>
    <row r="198" spans="2:65" s="10" customFormat="1" ht="22.9" customHeight="1">
      <c r="B198" s="157"/>
      <c r="C198" s="158"/>
      <c r="D198" s="159" t="s">
        <v>66</v>
      </c>
      <c r="E198" s="171" t="s">
        <v>560</v>
      </c>
      <c r="F198" s="171" t="s">
        <v>561</v>
      </c>
      <c r="G198" s="158"/>
      <c r="H198" s="158"/>
      <c r="I198" s="161"/>
      <c r="J198" s="172">
        <f>BK198</f>
        <v>0</v>
      </c>
      <c r="K198" s="158"/>
      <c r="L198" s="163"/>
      <c r="M198" s="164"/>
      <c r="N198" s="165"/>
      <c r="O198" s="165"/>
      <c r="P198" s="166">
        <f>SUM(P199:P200)</f>
        <v>0</v>
      </c>
      <c r="Q198" s="165"/>
      <c r="R198" s="166">
        <f>SUM(R199:R200)</f>
        <v>0</v>
      </c>
      <c r="S198" s="165"/>
      <c r="T198" s="167">
        <f>SUM(T199:T200)</f>
        <v>0</v>
      </c>
      <c r="AR198" s="168" t="s">
        <v>74</v>
      </c>
      <c r="AT198" s="169" t="s">
        <v>66</v>
      </c>
      <c r="AU198" s="169" t="s">
        <v>74</v>
      </c>
      <c r="AY198" s="168" t="s">
        <v>119</v>
      </c>
      <c r="BK198" s="170">
        <f>SUM(BK199:BK200)</f>
        <v>0</v>
      </c>
    </row>
    <row r="199" spans="2:65" s="1" customFormat="1" ht="16.5" customHeight="1">
      <c r="B199" s="32"/>
      <c r="C199" s="173" t="s">
        <v>393</v>
      </c>
      <c r="D199" s="173" t="s">
        <v>121</v>
      </c>
      <c r="E199" s="174" t="s">
        <v>563</v>
      </c>
      <c r="F199" s="175" t="s">
        <v>564</v>
      </c>
      <c r="G199" s="176" t="s">
        <v>142</v>
      </c>
      <c r="H199" s="177">
        <v>73.66</v>
      </c>
      <c r="I199" s="178"/>
      <c r="J199" s="179">
        <f>ROUND(I199*H199,2)</f>
        <v>0</v>
      </c>
      <c r="K199" s="175" t="s">
        <v>125</v>
      </c>
      <c r="L199" s="36"/>
      <c r="M199" s="180" t="s">
        <v>1</v>
      </c>
      <c r="N199" s="181" t="s">
        <v>38</v>
      </c>
      <c r="O199" s="58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AR199" s="15" t="s">
        <v>126</v>
      </c>
      <c r="AT199" s="15" t="s">
        <v>121</v>
      </c>
      <c r="AU199" s="15" t="s">
        <v>76</v>
      </c>
      <c r="AY199" s="15" t="s">
        <v>119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5" t="s">
        <v>74</v>
      </c>
      <c r="BK199" s="184">
        <f>ROUND(I199*H199,2)</f>
        <v>0</v>
      </c>
      <c r="BL199" s="15" t="s">
        <v>126</v>
      </c>
      <c r="BM199" s="15" t="s">
        <v>396</v>
      </c>
    </row>
    <row r="200" spans="2:65" s="1" customFormat="1" ht="16.5" customHeight="1">
      <c r="B200" s="32"/>
      <c r="C200" s="173" t="s">
        <v>212</v>
      </c>
      <c r="D200" s="173" t="s">
        <v>121</v>
      </c>
      <c r="E200" s="174" t="s">
        <v>566</v>
      </c>
      <c r="F200" s="175" t="s">
        <v>779</v>
      </c>
      <c r="G200" s="176" t="s">
        <v>1</v>
      </c>
      <c r="H200" s="177">
        <v>0</v>
      </c>
      <c r="I200" s="178"/>
      <c r="J200" s="179">
        <f>ROUND(I200*H200,2)</f>
        <v>0</v>
      </c>
      <c r="K200" s="175" t="s">
        <v>1</v>
      </c>
      <c r="L200" s="36"/>
      <c r="M200" s="228" t="s">
        <v>1</v>
      </c>
      <c r="N200" s="229" t="s">
        <v>38</v>
      </c>
      <c r="O200" s="230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AR200" s="15" t="s">
        <v>126</v>
      </c>
      <c r="AT200" s="15" t="s">
        <v>121</v>
      </c>
      <c r="AU200" s="15" t="s">
        <v>76</v>
      </c>
      <c r="AY200" s="15" t="s">
        <v>119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5" t="s">
        <v>74</v>
      </c>
      <c r="BK200" s="184">
        <f>ROUND(I200*H200,2)</f>
        <v>0</v>
      </c>
      <c r="BL200" s="15" t="s">
        <v>126</v>
      </c>
      <c r="BM200" s="15" t="s">
        <v>399</v>
      </c>
    </row>
    <row r="201" spans="2:65" s="1" customFormat="1" ht="6.95" customHeight="1">
      <c r="B201" s="44"/>
      <c r="C201" s="45"/>
      <c r="D201" s="45"/>
      <c r="E201" s="45"/>
      <c r="F201" s="45"/>
      <c r="G201" s="45"/>
      <c r="H201" s="45"/>
      <c r="I201" s="123"/>
      <c r="J201" s="45"/>
      <c r="K201" s="45"/>
      <c r="L201" s="36"/>
    </row>
  </sheetData>
  <sheetProtection algorithmName="SHA-512" hashValue="3tt2z9NUgCsyYetnr1jEEO86NgyHqkaFsdve4JeqOWku+V5Lf54Hln/9NxXHJcilsNMjynJQKCFhZfsqbKVpgg==" saltValue="kJXSGFK/23LM/QXHhJe2RWRL4NY/eSHtCxn7A9T/L0MP7khVLCBNEhUxMBIKJekahOT73h5cQX4I1LvvVOXlOQ==" spinCount="100000" sheet="1" objects="1" scenarios="1" formatColumns="0" formatRows="0" autoFilter="0"/>
  <autoFilter ref="C84:K200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88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8"/>
      <c r="AT3" s="15" t="s">
        <v>76</v>
      </c>
    </row>
    <row r="4" spans="2:46" ht="24.95" customHeight="1">
      <c r="B4" s="18"/>
      <c r="D4" s="99" t="s">
        <v>89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100" t="s">
        <v>16</v>
      </c>
      <c r="L6" s="18"/>
    </row>
    <row r="7" spans="2:46" ht="16.5" customHeight="1">
      <c r="B7" s="18"/>
      <c r="E7" s="273" t="str">
        <f>'Rekapitulace stavby'!K6</f>
        <v>Rozpočet Dřetovice upravený dle skutečných požadavků</v>
      </c>
      <c r="F7" s="274"/>
      <c r="G7" s="274"/>
      <c r="H7" s="274"/>
      <c r="L7" s="18"/>
    </row>
    <row r="8" spans="2:46" s="1" customFormat="1" ht="12" customHeight="1">
      <c r="B8" s="36"/>
      <c r="D8" s="100" t="s">
        <v>90</v>
      </c>
      <c r="I8" s="101"/>
      <c r="L8" s="36"/>
    </row>
    <row r="9" spans="2:46" s="1" customFormat="1" ht="36.950000000000003" customHeight="1">
      <c r="B9" s="36"/>
      <c r="E9" s="275" t="s">
        <v>780</v>
      </c>
      <c r="F9" s="276"/>
      <c r="G9" s="276"/>
      <c r="H9" s="276"/>
      <c r="I9" s="101"/>
      <c r="L9" s="36"/>
    </row>
    <row r="10" spans="2:46" s="1" customFormat="1" ht="11.25">
      <c r="B10" s="36"/>
      <c r="I10" s="101"/>
      <c r="L10" s="36"/>
    </row>
    <row r="11" spans="2:46" s="1" customFormat="1" ht="12" customHeight="1">
      <c r="B11" s="36"/>
      <c r="D11" s="100" t="s">
        <v>18</v>
      </c>
      <c r="F11" s="15" t="s">
        <v>1</v>
      </c>
      <c r="I11" s="102" t="s">
        <v>19</v>
      </c>
      <c r="J11" s="15" t="s">
        <v>1</v>
      </c>
      <c r="L11" s="36"/>
    </row>
    <row r="12" spans="2:46" s="1" customFormat="1" ht="12" customHeight="1">
      <c r="B12" s="36"/>
      <c r="D12" s="100" t="s">
        <v>20</v>
      </c>
      <c r="F12" s="15" t="s">
        <v>21</v>
      </c>
      <c r="I12" s="102" t="s">
        <v>22</v>
      </c>
      <c r="J12" s="103" t="str">
        <f>'Rekapitulace stavby'!AN8</f>
        <v>9. 7. 2019</v>
      </c>
      <c r="L12" s="36"/>
    </row>
    <row r="13" spans="2:46" s="1" customFormat="1" ht="10.9" customHeight="1">
      <c r="B13" s="36"/>
      <c r="I13" s="101"/>
      <c r="L13" s="36"/>
    </row>
    <row r="14" spans="2:46" s="1" customFormat="1" ht="12" customHeight="1">
      <c r="B14" s="36"/>
      <c r="D14" s="100" t="s">
        <v>24</v>
      </c>
      <c r="I14" s="102" t="s">
        <v>25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102" t="s">
        <v>26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101"/>
      <c r="L16" s="36"/>
    </row>
    <row r="17" spans="2:12" s="1" customFormat="1" ht="12" customHeight="1">
      <c r="B17" s="36"/>
      <c r="D17" s="100" t="s">
        <v>27</v>
      </c>
      <c r="I17" s="102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2" t="s">
        <v>26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101"/>
      <c r="L19" s="36"/>
    </row>
    <row r="20" spans="2:12" s="1" customFormat="1" ht="12" customHeight="1">
      <c r="B20" s="36"/>
      <c r="D20" s="100" t="s">
        <v>29</v>
      </c>
      <c r="I20" s="102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102" t="s">
        <v>26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101"/>
      <c r="L22" s="36"/>
    </row>
    <row r="23" spans="2:12" s="1" customFormat="1" ht="12" customHeight="1">
      <c r="B23" s="36"/>
      <c r="D23" s="100" t="s">
        <v>31</v>
      </c>
      <c r="I23" s="102" t="s">
        <v>25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 xml:space="preserve"> </v>
      </c>
      <c r="I24" s="102" t="s">
        <v>26</v>
      </c>
      <c r="J24" s="15" t="str">
        <f>IF('Rekapitulace stavby'!AN20="","",'Rekapitulace stavby'!AN20)</f>
        <v/>
      </c>
      <c r="L24" s="36"/>
    </row>
    <row r="25" spans="2:12" s="1" customFormat="1" ht="6.95" customHeight="1">
      <c r="B25" s="36"/>
      <c r="I25" s="101"/>
      <c r="L25" s="36"/>
    </row>
    <row r="26" spans="2:12" s="1" customFormat="1" ht="12" customHeight="1">
      <c r="B26" s="36"/>
      <c r="D26" s="100" t="s">
        <v>32</v>
      </c>
      <c r="I26" s="101"/>
      <c r="L26" s="36"/>
    </row>
    <row r="27" spans="2:12" s="6" customFormat="1" ht="16.5" customHeight="1">
      <c r="B27" s="104"/>
      <c r="E27" s="279" t="s">
        <v>1</v>
      </c>
      <c r="F27" s="279"/>
      <c r="G27" s="279"/>
      <c r="H27" s="279"/>
      <c r="I27" s="105"/>
      <c r="L27" s="104"/>
    </row>
    <row r="28" spans="2:12" s="1" customFormat="1" ht="6.95" customHeight="1">
      <c r="B28" s="36"/>
      <c r="I28" s="101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6"/>
      <c r="J29" s="54"/>
      <c r="K29" s="54"/>
      <c r="L29" s="36"/>
    </row>
    <row r="30" spans="2:12" s="1" customFormat="1" ht="25.35" customHeight="1">
      <c r="B30" s="36"/>
      <c r="D30" s="107" t="s">
        <v>33</v>
      </c>
      <c r="I30" s="101"/>
      <c r="J30" s="108">
        <f>ROUND(J80,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6"/>
      <c r="J31" s="54"/>
      <c r="K31" s="54"/>
      <c r="L31" s="36"/>
    </row>
    <row r="32" spans="2:12" s="1" customFormat="1" ht="14.45" customHeight="1">
      <c r="B32" s="36"/>
      <c r="F32" s="109" t="s">
        <v>35</v>
      </c>
      <c r="I32" s="110" t="s">
        <v>34</v>
      </c>
      <c r="J32" s="109" t="s">
        <v>36</v>
      </c>
      <c r="L32" s="36"/>
    </row>
    <row r="33" spans="2:12" s="1" customFormat="1" ht="14.45" customHeight="1">
      <c r="B33" s="36"/>
      <c r="D33" s="100" t="s">
        <v>37</v>
      </c>
      <c r="E33" s="100" t="s">
        <v>38</v>
      </c>
      <c r="F33" s="111">
        <f>ROUND((SUM(BE80:BE90)),  2)</f>
        <v>0</v>
      </c>
      <c r="I33" s="112">
        <v>0.21</v>
      </c>
      <c r="J33" s="111">
        <f>ROUND(((SUM(BE80:BE90))*I33),  2)</f>
        <v>0</v>
      </c>
      <c r="L33" s="36"/>
    </row>
    <row r="34" spans="2:12" s="1" customFormat="1" ht="14.45" customHeight="1">
      <c r="B34" s="36"/>
      <c r="E34" s="100" t="s">
        <v>39</v>
      </c>
      <c r="F34" s="111">
        <f>ROUND((SUM(BF80:BF90)),  2)</f>
        <v>0</v>
      </c>
      <c r="I34" s="112">
        <v>0.15</v>
      </c>
      <c r="J34" s="111">
        <f>ROUND(((SUM(BF80:BF90))*I34),  2)</f>
        <v>0</v>
      </c>
      <c r="L34" s="36"/>
    </row>
    <row r="35" spans="2:12" s="1" customFormat="1" ht="14.45" hidden="1" customHeight="1">
      <c r="B35" s="36"/>
      <c r="E35" s="100" t="s">
        <v>40</v>
      </c>
      <c r="F35" s="111">
        <f>ROUND((SUM(BG80:BG90)),  2)</f>
        <v>0</v>
      </c>
      <c r="I35" s="112">
        <v>0.21</v>
      </c>
      <c r="J35" s="111">
        <f>0</f>
        <v>0</v>
      </c>
      <c r="L35" s="36"/>
    </row>
    <row r="36" spans="2:12" s="1" customFormat="1" ht="14.45" hidden="1" customHeight="1">
      <c r="B36" s="36"/>
      <c r="E36" s="100" t="s">
        <v>41</v>
      </c>
      <c r="F36" s="111">
        <f>ROUND((SUM(BH80:BH90)),  2)</f>
        <v>0</v>
      </c>
      <c r="I36" s="112">
        <v>0.15</v>
      </c>
      <c r="J36" s="111">
        <f>0</f>
        <v>0</v>
      </c>
      <c r="L36" s="36"/>
    </row>
    <row r="37" spans="2:12" s="1" customFormat="1" ht="14.45" hidden="1" customHeight="1">
      <c r="B37" s="36"/>
      <c r="E37" s="100" t="s">
        <v>42</v>
      </c>
      <c r="F37" s="111">
        <f>ROUND((SUM(BI80:BI90)),  2)</f>
        <v>0</v>
      </c>
      <c r="I37" s="112">
        <v>0</v>
      </c>
      <c r="J37" s="111">
        <f>0</f>
        <v>0</v>
      </c>
      <c r="L37" s="36"/>
    </row>
    <row r="38" spans="2:12" s="1" customFormat="1" ht="6.95" customHeight="1">
      <c r="B38" s="36"/>
      <c r="I38" s="101"/>
      <c r="L38" s="36"/>
    </row>
    <row r="39" spans="2:12" s="1" customFormat="1" ht="25.35" customHeight="1">
      <c r="B39" s="36"/>
      <c r="C39" s="113"/>
      <c r="D39" s="114" t="s">
        <v>43</v>
      </c>
      <c r="E39" s="115"/>
      <c r="F39" s="115"/>
      <c r="G39" s="116" t="s">
        <v>44</v>
      </c>
      <c r="H39" s="117" t="s">
        <v>45</v>
      </c>
      <c r="I39" s="118"/>
      <c r="J39" s="119">
        <f>SUM(J30:J37)</f>
        <v>0</v>
      </c>
      <c r="K39" s="120"/>
      <c r="L39" s="36"/>
    </row>
    <row r="40" spans="2:12" s="1" customFormat="1" ht="14.45" customHeight="1">
      <c r="B40" s="121"/>
      <c r="C40" s="122"/>
      <c r="D40" s="122"/>
      <c r="E40" s="122"/>
      <c r="F40" s="122"/>
      <c r="G40" s="122"/>
      <c r="H40" s="122"/>
      <c r="I40" s="123"/>
      <c r="J40" s="122"/>
      <c r="K40" s="122"/>
      <c r="L40" s="36"/>
    </row>
    <row r="44" spans="2:12" s="1" customFormat="1" ht="6.95" customHeight="1">
      <c r="B44" s="124"/>
      <c r="C44" s="125"/>
      <c r="D44" s="125"/>
      <c r="E44" s="125"/>
      <c r="F44" s="125"/>
      <c r="G44" s="125"/>
      <c r="H44" s="125"/>
      <c r="I44" s="126"/>
      <c r="J44" s="125"/>
      <c r="K44" s="125"/>
      <c r="L44" s="36"/>
    </row>
    <row r="45" spans="2:12" s="1" customFormat="1" ht="24.95" customHeight="1">
      <c r="B45" s="32"/>
      <c r="C45" s="21" t="s">
        <v>92</v>
      </c>
      <c r="D45" s="33"/>
      <c r="E45" s="33"/>
      <c r="F45" s="33"/>
      <c r="G45" s="33"/>
      <c r="H45" s="33"/>
      <c r="I45" s="101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1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Rozpočet Dřetovice upravený dle skutečných požadavků</v>
      </c>
      <c r="F48" s="281"/>
      <c r="G48" s="281"/>
      <c r="H48" s="281"/>
      <c r="I48" s="101"/>
      <c r="J48" s="33"/>
      <c r="K48" s="33"/>
      <c r="L48" s="36"/>
    </row>
    <row r="49" spans="2:47" s="1" customFormat="1" ht="12" customHeight="1">
      <c r="B49" s="32"/>
      <c r="C49" s="27" t="s">
        <v>90</v>
      </c>
      <c r="D49" s="33"/>
      <c r="E49" s="33"/>
      <c r="F49" s="33"/>
      <c r="G49" s="33"/>
      <c r="H49" s="33"/>
      <c r="I49" s="101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06 - Vedlejší náklad - 06 - Vedlejší náklady</v>
      </c>
      <c r="F50" s="251"/>
      <c r="G50" s="251"/>
      <c r="H50" s="251"/>
      <c r="I50" s="101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102" t="s">
        <v>22</v>
      </c>
      <c r="J52" s="53" t="str">
        <f>IF(J12="","",J12)</f>
        <v>9. 7. 2019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 xml:space="preserve"> </v>
      </c>
      <c r="G54" s="33"/>
      <c r="H54" s="33"/>
      <c r="I54" s="102" t="s">
        <v>29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27</v>
      </c>
      <c r="D55" s="33"/>
      <c r="E55" s="33"/>
      <c r="F55" s="25" t="str">
        <f>IF(E18="","",E18)</f>
        <v>Vyplň údaj</v>
      </c>
      <c r="G55" s="33"/>
      <c r="H55" s="33"/>
      <c r="I55" s="102" t="s">
        <v>31</v>
      </c>
      <c r="J55" s="30" t="str">
        <f>E24</f>
        <v xml:space="preserve"> 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36"/>
    </row>
    <row r="57" spans="2:47" s="1" customFormat="1" ht="29.25" customHeight="1">
      <c r="B57" s="32"/>
      <c r="C57" s="127" t="s">
        <v>93</v>
      </c>
      <c r="D57" s="128"/>
      <c r="E57" s="128"/>
      <c r="F57" s="128"/>
      <c r="G57" s="128"/>
      <c r="H57" s="128"/>
      <c r="I57" s="129"/>
      <c r="J57" s="130" t="s">
        <v>94</v>
      </c>
      <c r="K57" s="128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36"/>
    </row>
    <row r="59" spans="2:47" s="1" customFormat="1" ht="22.9" customHeight="1">
      <c r="B59" s="32"/>
      <c r="C59" s="131" t="s">
        <v>95</v>
      </c>
      <c r="D59" s="33"/>
      <c r="E59" s="33"/>
      <c r="F59" s="33"/>
      <c r="G59" s="33"/>
      <c r="H59" s="33"/>
      <c r="I59" s="101"/>
      <c r="J59" s="71">
        <f>J80</f>
        <v>0</v>
      </c>
      <c r="K59" s="33"/>
      <c r="L59" s="36"/>
      <c r="AU59" s="15" t="s">
        <v>96</v>
      </c>
    </row>
    <row r="60" spans="2:47" s="7" customFormat="1" ht="24.95" customHeight="1">
      <c r="B60" s="132"/>
      <c r="C60" s="133"/>
      <c r="D60" s="134" t="s">
        <v>781</v>
      </c>
      <c r="E60" s="135"/>
      <c r="F60" s="135"/>
      <c r="G60" s="135"/>
      <c r="H60" s="135"/>
      <c r="I60" s="136"/>
      <c r="J60" s="137">
        <f>J81</f>
        <v>0</v>
      </c>
      <c r="K60" s="133"/>
      <c r="L60" s="138"/>
    </row>
    <row r="61" spans="2:47" s="1" customFormat="1" ht="21.75" customHeight="1">
      <c r="B61" s="32"/>
      <c r="C61" s="33"/>
      <c r="D61" s="33"/>
      <c r="E61" s="33"/>
      <c r="F61" s="33"/>
      <c r="G61" s="33"/>
      <c r="H61" s="33"/>
      <c r="I61" s="101"/>
      <c r="J61" s="33"/>
      <c r="K61" s="33"/>
      <c r="L61" s="36"/>
    </row>
    <row r="62" spans="2:47" s="1" customFormat="1" ht="6.95" customHeight="1">
      <c r="B62" s="44"/>
      <c r="C62" s="45"/>
      <c r="D62" s="45"/>
      <c r="E62" s="45"/>
      <c r="F62" s="45"/>
      <c r="G62" s="45"/>
      <c r="H62" s="45"/>
      <c r="I62" s="123"/>
      <c r="J62" s="45"/>
      <c r="K62" s="45"/>
      <c r="L62" s="36"/>
    </row>
    <row r="66" spans="2:63" s="1" customFormat="1" ht="6.95" customHeight="1">
      <c r="B66" s="46"/>
      <c r="C66" s="47"/>
      <c r="D66" s="47"/>
      <c r="E66" s="47"/>
      <c r="F66" s="47"/>
      <c r="G66" s="47"/>
      <c r="H66" s="47"/>
      <c r="I66" s="126"/>
      <c r="J66" s="47"/>
      <c r="K66" s="47"/>
      <c r="L66" s="36"/>
    </row>
    <row r="67" spans="2:63" s="1" customFormat="1" ht="24.95" customHeight="1">
      <c r="B67" s="32"/>
      <c r="C67" s="21" t="s">
        <v>104</v>
      </c>
      <c r="D67" s="33"/>
      <c r="E67" s="33"/>
      <c r="F67" s="33"/>
      <c r="G67" s="33"/>
      <c r="H67" s="33"/>
      <c r="I67" s="101"/>
      <c r="J67" s="33"/>
      <c r="K67" s="33"/>
      <c r="L67" s="36"/>
    </row>
    <row r="68" spans="2:63" s="1" customFormat="1" ht="6.95" customHeight="1">
      <c r="B68" s="32"/>
      <c r="C68" s="33"/>
      <c r="D68" s="33"/>
      <c r="E68" s="33"/>
      <c r="F68" s="33"/>
      <c r="G68" s="33"/>
      <c r="H68" s="33"/>
      <c r="I68" s="101"/>
      <c r="J68" s="33"/>
      <c r="K68" s="33"/>
      <c r="L68" s="36"/>
    </row>
    <row r="69" spans="2:63" s="1" customFormat="1" ht="12" customHeight="1">
      <c r="B69" s="32"/>
      <c r="C69" s="27" t="s">
        <v>16</v>
      </c>
      <c r="D69" s="33"/>
      <c r="E69" s="33"/>
      <c r="F69" s="33"/>
      <c r="G69" s="33"/>
      <c r="H69" s="33"/>
      <c r="I69" s="101"/>
      <c r="J69" s="33"/>
      <c r="K69" s="33"/>
      <c r="L69" s="36"/>
    </row>
    <row r="70" spans="2:63" s="1" customFormat="1" ht="16.5" customHeight="1">
      <c r="B70" s="32"/>
      <c r="C70" s="33"/>
      <c r="D70" s="33"/>
      <c r="E70" s="280" t="str">
        <f>E7</f>
        <v>Rozpočet Dřetovice upravený dle skutečných požadavků</v>
      </c>
      <c r="F70" s="281"/>
      <c r="G70" s="281"/>
      <c r="H70" s="281"/>
      <c r="I70" s="101"/>
      <c r="J70" s="33"/>
      <c r="K70" s="33"/>
      <c r="L70" s="36"/>
    </row>
    <row r="71" spans="2:63" s="1" customFormat="1" ht="12" customHeight="1">
      <c r="B71" s="32"/>
      <c r="C71" s="27" t="s">
        <v>90</v>
      </c>
      <c r="D71" s="33"/>
      <c r="E71" s="33"/>
      <c r="F71" s="33"/>
      <c r="G71" s="33"/>
      <c r="H71" s="33"/>
      <c r="I71" s="101"/>
      <c r="J71" s="33"/>
      <c r="K71" s="33"/>
      <c r="L71" s="36"/>
    </row>
    <row r="72" spans="2:63" s="1" customFormat="1" ht="16.5" customHeight="1">
      <c r="B72" s="32"/>
      <c r="C72" s="33"/>
      <c r="D72" s="33"/>
      <c r="E72" s="252" t="str">
        <f>E9</f>
        <v>06 - Vedlejší náklad - 06 - Vedlejší náklady</v>
      </c>
      <c r="F72" s="251"/>
      <c r="G72" s="251"/>
      <c r="H72" s="251"/>
      <c r="I72" s="101"/>
      <c r="J72" s="33"/>
      <c r="K72" s="33"/>
      <c r="L72" s="36"/>
    </row>
    <row r="73" spans="2:63" s="1" customFormat="1" ht="6.95" customHeight="1">
      <c r="B73" s="32"/>
      <c r="C73" s="33"/>
      <c r="D73" s="33"/>
      <c r="E73" s="33"/>
      <c r="F73" s="33"/>
      <c r="G73" s="33"/>
      <c r="H73" s="33"/>
      <c r="I73" s="101"/>
      <c r="J73" s="33"/>
      <c r="K73" s="33"/>
      <c r="L73" s="36"/>
    </row>
    <row r="74" spans="2:63" s="1" customFormat="1" ht="12" customHeight="1">
      <c r="B74" s="32"/>
      <c r="C74" s="27" t="s">
        <v>20</v>
      </c>
      <c r="D74" s="33"/>
      <c r="E74" s="33"/>
      <c r="F74" s="25" t="str">
        <f>F12</f>
        <v xml:space="preserve"> </v>
      </c>
      <c r="G74" s="33"/>
      <c r="H74" s="33"/>
      <c r="I74" s="102" t="s">
        <v>22</v>
      </c>
      <c r="J74" s="53" t="str">
        <f>IF(J12="","",J12)</f>
        <v>9. 7. 2019</v>
      </c>
      <c r="K74" s="33"/>
      <c r="L74" s="36"/>
    </row>
    <row r="75" spans="2:63" s="1" customFormat="1" ht="6.95" customHeight="1">
      <c r="B75" s="32"/>
      <c r="C75" s="33"/>
      <c r="D75" s="33"/>
      <c r="E75" s="33"/>
      <c r="F75" s="33"/>
      <c r="G75" s="33"/>
      <c r="H75" s="33"/>
      <c r="I75" s="101"/>
      <c r="J75" s="33"/>
      <c r="K75" s="33"/>
      <c r="L75" s="36"/>
    </row>
    <row r="76" spans="2:63" s="1" customFormat="1" ht="13.7" customHeight="1">
      <c r="B76" s="32"/>
      <c r="C76" s="27" t="s">
        <v>24</v>
      </c>
      <c r="D76" s="33"/>
      <c r="E76" s="33"/>
      <c r="F76" s="25" t="str">
        <f>E15</f>
        <v xml:space="preserve"> </v>
      </c>
      <c r="G76" s="33"/>
      <c r="H76" s="33"/>
      <c r="I76" s="102" t="s">
        <v>29</v>
      </c>
      <c r="J76" s="30" t="str">
        <f>E21</f>
        <v xml:space="preserve"> </v>
      </c>
      <c r="K76" s="33"/>
      <c r="L76" s="36"/>
    </row>
    <row r="77" spans="2:63" s="1" customFormat="1" ht="13.7" customHeight="1">
      <c r="B77" s="32"/>
      <c r="C77" s="27" t="s">
        <v>27</v>
      </c>
      <c r="D77" s="33"/>
      <c r="E77" s="33"/>
      <c r="F77" s="25" t="str">
        <f>IF(E18="","",E18)</f>
        <v>Vyplň údaj</v>
      </c>
      <c r="G77" s="33"/>
      <c r="H77" s="33"/>
      <c r="I77" s="102" t="s">
        <v>31</v>
      </c>
      <c r="J77" s="30" t="str">
        <f>E24</f>
        <v xml:space="preserve"> </v>
      </c>
      <c r="K77" s="33"/>
      <c r="L77" s="36"/>
    </row>
    <row r="78" spans="2:63" s="1" customFormat="1" ht="10.35" customHeight="1">
      <c r="B78" s="32"/>
      <c r="C78" s="33"/>
      <c r="D78" s="33"/>
      <c r="E78" s="33"/>
      <c r="F78" s="33"/>
      <c r="G78" s="33"/>
      <c r="H78" s="33"/>
      <c r="I78" s="101"/>
      <c r="J78" s="33"/>
      <c r="K78" s="33"/>
      <c r="L78" s="36"/>
    </row>
    <row r="79" spans="2:63" s="9" customFormat="1" ht="29.25" customHeight="1">
      <c r="B79" s="146"/>
      <c r="C79" s="147" t="s">
        <v>105</v>
      </c>
      <c r="D79" s="148" t="s">
        <v>52</v>
      </c>
      <c r="E79" s="148" t="s">
        <v>48</v>
      </c>
      <c r="F79" s="148" t="s">
        <v>49</v>
      </c>
      <c r="G79" s="148" t="s">
        <v>106</v>
      </c>
      <c r="H79" s="148" t="s">
        <v>107</v>
      </c>
      <c r="I79" s="149" t="s">
        <v>108</v>
      </c>
      <c r="J79" s="150" t="s">
        <v>94</v>
      </c>
      <c r="K79" s="151" t="s">
        <v>109</v>
      </c>
      <c r="L79" s="152"/>
      <c r="M79" s="62" t="s">
        <v>1</v>
      </c>
      <c r="N79" s="63" t="s">
        <v>37</v>
      </c>
      <c r="O79" s="63" t="s">
        <v>110</v>
      </c>
      <c r="P79" s="63" t="s">
        <v>111</v>
      </c>
      <c r="Q79" s="63" t="s">
        <v>112</v>
      </c>
      <c r="R79" s="63" t="s">
        <v>113</v>
      </c>
      <c r="S79" s="63" t="s">
        <v>114</v>
      </c>
      <c r="T79" s="64" t="s">
        <v>115</v>
      </c>
    </row>
    <row r="80" spans="2:63" s="1" customFormat="1" ht="22.9" customHeight="1">
      <c r="B80" s="32"/>
      <c r="C80" s="69" t="s">
        <v>116</v>
      </c>
      <c r="D80" s="33"/>
      <c r="E80" s="33"/>
      <c r="F80" s="33"/>
      <c r="G80" s="33"/>
      <c r="H80" s="33"/>
      <c r="I80" s="101"/>
      <c r="J80" s="153">
        <f>BK80</f>
        <v>0</v>
      </c>
      <c r="K80" s="33"/>
      <c r="L80" s="36"/>
      <c r="M80" s="65"/>
      <c r="N80" s="66"/>
      <c r="O80" s="66"/>
      <c r="P80" s="154">
        <f>P81</f>
        <v>0</v>
      </c>
      <c r="Q80" s="66"/>
      <c r="R80" s="154">
        <f>R81</f>
        <v>0</v>
      </c>
      <c r="S80" s="66"/>
      <c r="T80" s="155">
        <f>T81</f>
        <v>0</v>
      </c>
      <c r="AT80" s="15" t="s">
        <v>66</v>
      </c>
      <c r="AU80" s="15" t="s">
        <v>96</v>
      </c>
      <c r="BK80" s="156">
        <f>BK81</f>
        <v>0</v>
      </c>
    </row>
    <row r="81" spans="2:65" s="10" customFormat="1" ht="25.9" customHeight="1">
      <c r="B81" s="157"/>
      <c r="C81" s="158"/>
      <c r="D81" s="159" t="s">
        <v>66</v>
      </c>
      <c r="E81" s="160" t="s">
        <v>782</v>
      </c>
      <c r="F81" s="160" t="s">
        <v>783</v>
      </c>
      <c r="G81" s="158"/>
      <c r="H81" s="158"/>
      <c r="I81" s="161"/>
      <c r="J81" s="162">
        <f>BK81</f>
        <v>0</v>
      </c>
      <c r="K81" s="158"/>
      <c r="L81" s="163"/>
      <c r="M81" s="164"/>
      <c r="N81" s="165"/>
      <c r="O81" s="165"/>
      <c r="P81" s="166">
        <f>SUM(P82:P90)</f>
        <v>0</v>
      </c>
      <c r="Q81" s="165"/>
      <c r="R81" s="166">
        <f>SUM(R82:R90)</f>
        <v>0</v>
      </c>
      <c r="S81" s="165"/>
      <c r="T81" s="167">
        <f>SUM(T82:T90)</f>
        <v>0</v>
      </c>
      <c r="AR81" s="168" t="s">
        <v>136</v>
      </c>
      <c r="AT81" s="169" t="s">
        <v>66</v>
      </c>
      <c r="AU81" s="169" t="s">
        <v>67</v>
      </c>
      <c r="AY81" s="168" t="s">
        <v>119</v>
      </c>
      <c r="BK81" s="170">
        <f>SUM(BK82:BK90)</f>
        <v>0</v>
      </c>
    </row>
    <row r="82" spans="2:65" s="1" customFormat="1" ht="16.5" customHeight="1">
      <c r="B82" s="32"/>
      <c r="C82" s="173" t="s">
        <v>74</v>
      </c>
      <c r="D82" s="173" t="s">
        <v>121</v>
      </c>
      <c r="E82" s="174" t="s">
        <v>784</v>
      </c>
      <c r="F82" s="175" t="s">
        <v>785</v>
      </c>
      <c r="G82" s="176" t="s">
        <v>786</v>
      </c>
      <c r="H82" s="177">
        <v>1</v>
      </c>
      <c r="I82" s="178"/>
      <c r="J82" s="179">
        <f t="shared" ref="J82:J90" si="0">ROUND(I82*H82,2)</f>
        <v>0</v>
      </c>
      <c r="K82" s="175" t="s">
        <v>1</v>
      </c>
      <c r="L82" s="36"/>
      <c r="M82" s="180" t="s">
        <v>1</v>
      </c>
      <c r="N82" s="181" t="s">
        <v>38</v>
      </c>
      <c r="O82" s="58"/>
      <c r="P82" s="182">
        <f t="shared" ref="P82:P90" si="1">O82*H82</f>
        <v>0</v>
      </c>
      <c r="Q82" s="182">
        <v>0</v>
      </c>
      <c r="R82" s="182">
        <f t="shared" ref="R82:R90" si="2">Q82*H82</f>
        <v>0</v>
      </c>
      <c r="S82" s="182">
        <v>0</v>
      </c>
      <c r="T82" s="183">
        <f t="shared" ref="T82:T90" si="3">S82*H82</f>
        <v>0</v>
      </c>
      <c r="AR82" s="15" t="s">
        <v>126</v>
      </c>
      <c r="AT82" s="15" t="s">
        <v>121</v>
      </c>
      <c r="AU82" s="15" t="s">
        <v>74</v>
      </c>
      <c r="AY82" s="15" t="s">
        <v>119</v>
      </c>
      <c r="BE82" s="184">
        <f t="shared" ref="BE82:BE90" si="4">IF(N82="základní",J82,0)</f>
        <v>0</v>
      </c>
      <c r="BF82" s="184">
        <f t="shared" ref="BF82:BF90" si="5">IF(N82="snížená",J82,0)</f>
        <v>0</v>
      </c>
      <c r="BG82" s="184">
        <f t="shared" ref="BG82:BG90" si="6">IF(N82="zákl. přenesená",J82,0)</f>
        <v>0</v>
      </c>
      <c r="BH82" s="184">
        <f t="shared" ref="BH82:BH90" si="7">IF(N82="sníž. přenesená",J82,0)</f>
        <v>0</v>
      </c>
      <c r="BI82" s="184">
        <f t="shared" ref="BI82:BI90" si="8">IF(N82="nulová",J82,0)</f>
        <v>0</v>
      </c>
      <c r="BJ82" s="15" t="s">
        <v>74</v>
      </c>
      <c r="BK82" s="184">
        <f t="shared" ref="BK82:BK90" si="9">ROUND(I82*H82,2)</f>
        <v>0</v>
      </c>
      <c r="BL82" s="15" t="s">
        <v>126</v>
      </c>
      <c r="BM82" s="15" t="s">
        <v>76</v>
      </c>
    </row>
    <row r="83" spans="2:65" s="1" customFormat="1" ht="16.5" customHeight="1">
      <c r="B83" s="32"/>
      <c r="C83" s="173" t="s">
        <v>76</v>
      </c>
      <c r="D83" s="173" t="s">
        <v>121</v>
      </c>
      <c r="E83" s="174" t="s">
        <v>787</v>
      </c>
      <c r="F83" s="175" t="s">
        <v>788</v>
      </c>
      <c r="G83" s="176" t="s">
        <v>786</v>
      </c>
      <c r="H83" s="177">
        <v>1</v>
      </c>
      <c r="I83" s="178"/>
      <c r="J83" s="179">
        <f t="shared" si="0"/>
        <v>0</v>
      </c>
      <c r="K83" s="175" t="s">
        <v>1</v>
      </c>
      <c r="L83" s="36"/>
      <c r="M83" s="180" t="s">
        <v>1</v>
      </c>
      <c r="N83" s="181" t="s">
        <v>38</v>
      </c>
      <c r="O83" s="58"/>
      <c r="P83" s="182">
        <f t="shared" si="1"/>
        <v>0</v>
      </c>
      <c r="Q83" s="182">
        <v>0</v>
      </c>
      <c r="R83" s="182">
        <f t="shared" si="2"/>
        <v>0</v>
      </c>
      <c r="S83" s="182">
        <v>0</v>
      </c>
      <c r="T83" s="183">
        <f t="shared" si="3"/>
        <v>0</v>
      </c>
      <c r="AR83" s="15" t="s">
        <v>126</v>
      </c>
      <c r="AT83" s="15" t="s">
        <v>121</v>
      </c>
      <c r="AU83" s="15" t="s">
        <v>74</v>
      </c>
      <c r="AY83" s="15" t="s">
        <v>119</v>
      </c>
      <c r="BE83" s="184">
        <f t="shared" si="4"/>
        <v>0</v>
      </c>
      <c r="BF83" s="184">
        <f t="shared" si="5"/>
        <v>0</v>
      </c>
      <c r="BG83" s="184">
        <f t="shared" si="6"/>
        <v>0</v>
      </c>
      <c r="BH83" s="184">
        <f t="shared" si="7"/>
        <v>0</v>
      </c>
      <c r="BI83" s="184">
        <f t="shared" si="8"/>
        <v>0</v>
      </c>
      <c r="BJ83" s="15" t="s">
        <v>74</v>
      </c>
      <c r="BK83" s="184">
        <f t="shared" si="9"/>
        <v>0</v>
      </c>
      <c r="BL83" s="15" t="s">
        <v>126</v>
      </c>
      <c r="BM83" s="15" t="s">
        <v>126</v>
      </c>
    </row>
    <row r="84" spans="2:65" s="1" customFormat="1" ht="16.5" customHeight="1">
      <c r="B84" s="32"/>
      <c r="C84" s="173" t="s">
        <v>129</v>
      </c>
      <c r="D84" s="173" t="s">
        <v>121</v>
      </c>
      <c r="E84" s="174" t="s">
        <v>789</v>
      </c>
      <c r="F84" s="175" t="s">
        <v>790</v>
      </c>
      <c r="G84" s="176" t="s">
        <v>786</v>
      </c>
      <c r="H84" s="177">
        <v>1</v>
      </c>
      <c r="I84" s="178"/>
      <c r="J84" s="179">
        <f t="shared" si="0"/>
        <v>0</v>
      </c>
      <c r="K84" s="175" t="s">
        <v>1</v>
      </c>
      <c r="L84" s="36"/>
      <c r="M84" s="180" t="s">
        <v>1</v>
      </c>
      <c r="N84" s="181" t="s">
        <v>38</v>
      </c>
      <c r="O84" s="58"/>
      <c r="P84" s="182">
        <f t="shared" si="1"/>
        <v>0</v>
      </c>
      <c r="Q84" s="182">
        <v>0</v>
      </c>
      <c r="R84" s="182">
        <f t="shared" si="2"/>
        <v>0</v>
      </c>
      <c r="S84" s="182">
        <v>0</v>
      </c>
      <c r="T84" s="183">
        <f t="shared" si="3"/>
        <v>0</v>
      </c>
      <c r="AR84" s="15" t="s">
        <v>126</v>
      </c>
      <c r="AT84" s="15" t="s">
        <v>121</v>
      </c>
      <c r="AU84" s="15" t="s">
        <v>74</v>
      </c>
      <c r="AY84" s="15" t="s">
        <v>119</v>
      </c>
      <c r="BE84" s="184">
        <f t="shared" si="4"/>
        <v>0</v>
      </c>
      <c r="BF84" s="184">
        <f t="shared" si="5"/>
        <v>0</v>
      </c>
      <c r="BG84" s="184">
        <f t="shared" si="6"/>
        <v>0</v>
      </c>
      <c r="BH84" s="184">
        <f t="shared" si="7"/>
        <v>0</v>
      </c>
      <c r="BI84" s="184">
        <f t="shared" si="8"/>
        <v>0</v>
      </c>
      <c r="BJ84" s="15" t="s">
        <v>74</v>
      </c>
      <c r="BK84" s="184">
        <f t="shared" si="9"/>
        <v>0</v>
      </c>
      <c r="BL84" s="15" t="s">
        <v>126</v>
      </c>
      <c r="BM84" s="15" t="s">
        <v>132</v>
      </c>
    </row>
    <row r="85" spans="2:65" s="1" customFormat="1" ht="16.5" customHeight="1">
      <c r="B85" s="32"/>
      <c r="C85" s="173" t="s">
        <v>126</v>
      </c>
      <c r="D85" s="173" t="s">
        <v>121</v>
      </c>
      <c r="E85" s="174" t="s">
        <v>791</v>
      </c>
      <c r="F85" s="175" t="s">
        <v>792</v>
      </c>
      <c r="G85" s="176" t="s">
        <v>786</v>
      </c>
      <c r="H85" s="177">
        <v>1</v>
      </c>
      <c r="I85" s="178"/>
      <c r="J85" s="179">
        <f t="shared" si="0"/>
        <v>0</v>
      </c>
      <c r="K85" s="175" t="s">
        <v>1</v>
      </c>
      <c r="L85" s="36"/>
      <c r="M85" s="180" t="s">
        <v>1</v>
      </c>
      <c r="N85" s="181" t="s">
        <v>38</v>
      </c>
      <c r="O85" s="58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AR85" s="15" t="s">
        <v>126</v>
      </c>
      <c r="AT85" s="15" t="s">
        <v>121</v>
      </c>
      <c r="AU85" s="15" t="s">
        <v>74</v>
      </c>
      <c r="AY85" s="15" t="s">
        <v>119</v>
      </c>
      <c r="BE85" s="184">
        <f t="shared" si="4"/>
        <v>0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15" t="s">
        <v>74</v>
      </c>
      <c r="BK85" s="184">
        <f t="shared" si="9"/>
        <v>0</v>
      </c>
      <c r="BL85" s="15" t="s">
        <v>126</v>
      </c>
      <c r="BM85" s="15" t="s">
        <v>135</v>
      </c>
    </row>
    <row r="86" spans="2:65" s="1" customFormat="1" ht="16.5" customHeight="1">
      <c r="B86" s="32"/>
      <c r="C86" s="173" t="s">
        <v>136</v>
      </c>
      <c r="D86" s="173" t="s">
        <v>121</v>
      </c>
      <c r="E86" s="174" t="s">
        <v>793</v>
      </c>
      <c r="F86" s="175" t="s">
        <v>794</v>
      </c>
      <c r="G86" s="176" t="s">
        <v>786</v>
      </c>
      <c r="H86" s="177">
        <v>1</v>
      </c>
      <c r="I86" s="178"/>
      <c r="J86" s="179">
        <f t="shared" si="0"/>
        <v>0</v>
      </c>
      <c r="K86" s="175" t="s">
        <v>1</v>
      </c>
      <c r="L86" s="36"/>
      <c r="M86" s="180" t="s">
        <v>1</v>
      </c>
      <c r="N86" s="181" t="s">
        <v>38</v>
      </c>
      <c r="O86" s="58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AR86" s="15" t="s">
        <v>126</v>
      </c>
      <c r="AT86" s="15" t="s">
        <v>121</v>
      </c>
      <c r="AU86" s="15" t="s">
        <v>74</v>
      </c>
      <c r="AY86" s="15" t="s">
        <v>119</v>
      </c>
      <c r="BE86" s="184">
        <f t="shared" si="4"/>
        <v>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15" t="s">
        <v>74</v>
      </c>
      <c r="BK86" s="184">
        <f t="shared" si="9"/>
        <v>0</v>
      </c>
      <c r="BL86" s="15" t="s">
        <v>126</v>
      </c>
      <c r="BM86" s="15" t="s">
        <v>139</v>
      </c>
    </row>
    <row r="87" spans="2:65" s="1" customFormat="1" ht="16.5" customHeight="1">
      <c r="B87" s="32"/>
      <c r="C87" s="173" t="s">
        <v>132</v>
      </c>
      <c r="D87" s="173" t="s">
        <v>121</v>
      </c>
      <c r="E87" s="174" t="s">
        <v>795</v>
      </c>
      <c r="F87" s="175" t="s">
        <v>796</v>
      </c>
      <c r="G87" s="176" t="s">
        <v>786</v>
      </c>
      <c r="H87" s="177">
        <v>1</v>
      </c>
      <c r="I87" s="178"/>
      <c r="J87" s="179">
        <f t="shared" si="0"/>
        <v>0</v>
      </c>
      <c r="K87" s="175" t="s">
        <v>1</v>
      </c>
      <c r="L87" s="36"/>
      <c r="M87" s="180" t="s">
        <v>1</v>
      </c>
      <c r="N87" s="181" t="s">
        <v>38</v>
      </c>
      <c r="O87" s="58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AR87" s="15" t="s">
        <v>126</v>
      </c>
      <c r="AT87" s="15" t="s">
        <v>121</v>
      </c>
      <c r="AU87" s="15" t="s">
        <v>74</v>
      </c>
      <c r="AY87" s="15" t="s">
        <v>119</v>
      </c>
      <c r="BE87" s="184">
        <f t="shared" si="4"/>
        <v>0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15" t="s">
        <v>74</v>
      </c>
      <c r="BK87" s="184">
        <f t="shared" si="9"/>
        <v>0</v>
      </c>
      <c r="BL87" s="15" t="s">
        <v>126</v>
      </c>
      <c r="BM87" s="15" t="s">
        <v>143</v>
      </c>
    </row>
    <row r="88" spans="2:65" s="1" customFormat="1" ht="16.5" customHeight="1">
      <c r="B88" s="32"/>
      <c r="C88" s="173" t="s">
        <v>144</v>
      </c>
      <c r="D88" s="173" t="s">
        <v>121</v>
      </c>
      <c r="E88" s="174" t="s">
        <v>797</v>
      </c>
      <c r="F88" s="175" t="s">
        <v>798</v>
      </c>
      <c r="G88" s="176" t="s">
        <v>786</v>
      </c>
      <c r="H88" s="177">
        <v>1</v>
      </c>
      <c r="I88" s="178"/>
      <c r="J88" s="179">
        <f t="shared" si="0"/>
        <v>0</v>
      </c>
      <c r="K88" s="175" t="s">
        <v>1</v>
      </c>
      <c r="L88" s="36"/>
      <c r="M88" s="180" t="s">
        <v>1</v>
      </c>
      <c r="N88" s="181" t="s">
        <v>38</v>
      </c>
      <c r="O88" s="58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AR88" s="15" t="s">
        <v>126</v>
      </c>
      <c r="AT88" s="15" t="s">
        <v>121</v>
      </c>
      <c r="AU88" s="15" t="s">
        <v>74</v>
      </c>
      <c r="AY88" s="15" t="s">
        <v>119</v>
      </c>
      <c r="BE88" s="184">
        <f t="shared" si="4"/>
        <v>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15" t="s">
        <v>74</v>
      </c>
      <c r="BK88" s="184">
        <f t="shared" si="9"/>
        <v>0</v>
      </c>
      <c r="BL88" s="15" t="s">
        <v>126</v>
      </c>
      <c r="BM88" s="15" t="s">
        <v>148</v>
      </c>
    </row>
    <row r="89" spans="2:65" s="1" customFormat="1" ht="16.5" customHeight="1">
      <c r="B89" s="32"/>
      <c r="C89" s="173" t="s">
        <v>135</v>
      </c>
      <c r="D89" s="173" t="s">
        <v>121</v>
      </c>
      <c r="E89" s="174" t="s">
        <v>799</v>
      </c>
      <c r="F89" s="175" t="s">
        <v>800</v>
      </c>
      <c r="G89" s="176" t="s">
        <v>786</v>
      </c>
      <c r="H89" s="177">
        <v>1</v>
      </c>
      <c r="I89" s="178"/>
      <c r="J89" s="179">
        <f t="shared" si="0"/>
        <v>0</v>
      </c>
      <c r="K89" s="175" t="s">
        <v>1</v>
      </c>
      <c r="L89" s="36"/>
      <c r="M89" s="180" t="s">
        <v>1</v>
      </c>
      <c r="N89" s="181" t="s">
        <v>38</v>
      </c>
      <c r="O89" s="58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AR89" s="15" t="s">
        <v>126</v>
      </c>
      <c r="AT89" s="15" t="s">
        <v>121</v>
      </c>
      <c r="AU89" s="15" t="s">
        <v>74</v>
      </c>
      <c r="AY89" s="15" t="s">
        <v>119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15" t="s">
        <v>74</v>
      </c>
      <c r="BK89" s="184">
        <f t="shared" si="9"/>
        <v>0</v>
      </c>
      <c r="BL89" s="15" t="s">
        <v>126</v>
      </c>
      <c r="BM89" s="15" t="s">
        <v>151</v>
      </c>
    </row>
    <row r="90" spans="2:65" s="1" customFormat="1" ht="16.5" customHeight="1">
      <c r="B90" s="32"/>
      <c r="C90" s="173" t="s">
        <v>152</v>
      </c>
      <c r="D90" s="173" t="s">
        <v>121</v>
      </c>
      <c r="E90" s="174" t="s">
        <v>801</v>
      </c>
      <c r="F90" s="175" t="s">
        <v>802</v>
      </c>
      <c r="G90" s="176" t="s">
        <v>786</v>
      </c>
      <c r="H90" s="177">
        <v>1</v>
      </c>
      <c r="I90" s="178"/>
      <c r="J90" s="179">
        <f t="shared" si="0"/>
        <v>0</v>
      </c>
      <c r="K90" s="175" t="s">
        <v>1</v>
      </c>
      <c r="L90" s="36"/>
      <c r="M90" s="228" t="s">
        <v>1</v>
      </c>
      <c r="N90" s="229" t="s">
        <v>38</v>
      </c>
      <c r="O90" s="230"/>
      <c r="P90" s="231">
        <f t="shared" si="1"/>
        <v>0</v>
      </c>
      <c r="Q90" s="231">
        <v>0</v>
      </c>
      <c r="R90" s="231">
        <f t="shared" si="2"/>
        <v>0</v>
      </c>
      <c r="S90" s="231">
        <v>0</v>
      </c>
      <c r="T90" s="232">
        <f t="shared" si="3"/>
        <v>0</v>
      </c>
      <c r="AR90" s="15" t="s">
        <v>126</v>
      </c>
      <c r="AT90" s="15" t="s">
        <v>121</v>
      </c>
      <c r="AU90" s="15" t="s">
        <v>74</v>
      </c>
      <c r="AY90" s="15" t="s">
        <v>119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15" t="s">
        <v>74</v>
      </c>
      <c r="BK90" s="184">
        <f t="shared" si="9"/>
        <v>0</v>
      </c>
      <c r="BL90" s="15" t="s">
        <v>126</v>
      </c>
      <c r="BM90" s="15" t="s">
        <v>155</v>
      </c>
    </row>
    <row r="91" spans="2:65" s="1" customFormat="1" ht="6.95" customHeight="1">
      <c r="B91" s="44"/>
      <c r="C91" s="45"/>
      <c r="D91" s="45"/>
      <c r="E91" s="45"/>
      <c r="F91" s="45"/>
      <c r="G91" s="45"/>
      <c r="H91" s="45"/>
      <c r="I91" s="123"/>
      <c r="J91" s="45"/>
      <c r="K91" s="45"/>
      <c r="L91" s="36"/>
    </row>
  </sheetData>
  <sheetProtection algorithmName="SHA-512" hashValue="4F/0IiUI7pC4JIV52I3GHZyyNILzqeaokwu5Zjbz3pkvG8HHgQW66sXqVDFNP1F5AAaLH+K4lsiC3EMMO84kNw==" saltValue="+AThW24/4uXCHz3+TFde3LK/2DuyGEBl6JRr68rLYuutqbuyHXgrYMKbyQailXmjPMEL+FVV1ryUOzvo8d2wbg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SO 101 - Doprav - 01...</vt:lpstr>
      <vt:lpstr>02 - SO 301 - Vodovo - 02...</vt:lpstr>
      <vt:lpstr>03 - SO 302 - Plynov - 03...</vt:lpstr>
      <vt:lpstr>04 - SO 303 - Dešťov - 04...</vt:lpstr>
      <vt:lpstr>06 - Vedlejší náklad - 06...</vt:lpstr>
      <vt:lpstr>'01 - SO 101 - Doprav - 01...'!Názvy_tisku</vt:lpstr>
      <vt:lpstr>'02 - SO 301 - Vodovo - 02...'!Názvy_tisku</vt:lpstr>
      <vt:lpstr>'03 - SO 302 - Plynov - 03...'!Názvy_tisku</vt:lpstr>
      <vt:lpstr>'04 - SO 303 - Dešťov - 04...'!Názvy_tisku</vt:lpstr>
      <vt:lpstr>'06 - Vedlejší náklad - 06...'!Názvy_tisku</vt:lpstr>
      <vt:lpstr>'Rekapitulace stavby'!Názvy_tisku</vt:lpstr>
      <vt:lpstr>'01 - SO 101 - Doprav - 01...'!Oblast_tisku</vt:lpstr>
      <vt:lpstr>'02 - SO 301 - Vodovo - 02...'!Oblast_tisku</vt:lpstr>
      <vt:lpstr>'03 - SO 302 - Plynov - 03...'!Oblast_tisku</vt:lpstr>
      <vt:lpstr>'04 - SO 303 - Dešťov - 04...'!Oblast_tisku</vt:lpstr>
      <vt:lpstr>'06 - Vedlejší náklad - 06...'!Oblast_tisku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SN-PC\SN</dc:creator>
  <cp:lastModifiedBy>Dobra</cp:lastModifiedBy>
  <dcterms:created xsi:type="dcterms:W3CDTF">2019-07-09T08:17:12Z</dcterms:created>
  <dcterms:modified xsi:type="dcterms:W3CDTF">2019-10-13T07:23:34Z</dcterms:modified>
</cp:coreProperties>
</file>